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66.4+5%" sheetId="1" r:id="rId1"/>
    <sheet name="66.4+5% (для отчета)" sheetId="2" r:id="rId2"/>
  </sheets>
  <definedNames>
    <definedName name="_xlnm.Print_Area" localSheetId="0">'66.4+5%'!$A$1:$E$60</definedName>
    <definedName name="_xlnm.Print_Area" localSheetId="1">'66.4+5% (для отчета)'!$A$1:$E$60</definedName>
  </definedNames>
  <calcPr calcId="125725"/>
</workbook>
</file>

<file path=xl/calcChain.xml><?xml version="1.0" encoding="utf-8"?>
<calcChain xmlns="http://schemas.openxmlformats.org/spreadsheetml/2006/main">
  <c r="D42" i="2"/>
  <c r="D48"/>
  <c r="E48" s="1"/>
  <c r="E44"/>
  <c r="D44"/>
  <c r="D43"/>
  <c r="E42"/>
  <c r="D49"/>
  <c r="E39"/>
  <c r="E35"/>
  <c r="E31"/>
  <c r="E27"/>
  <c r="E23"/>
  <c r="E19"/>
  <c r="E15"/>
  <c r="C9"/>
  <c r="E53" s="1"/>
  <c r="C5"/>
  <c r="E45" s="1"/>
  <c r="D48" i="1"/>
  <c r="D44"/>
  <c r="D43"/>
  <c r="D42"/>
  <c r="E49" i="2" l="1"/>
  <c r="E50"/>
  <c r="E14"/>
  <c r="E18"/>
  <c r="E22"/>
  <c r="E26"/>
  <c r="E30"/>
  <c r="E34"/>
  <c r="E38"/>
  <c r="E47"/>
  <c r="E13"/>
  <c r="E17"/>
  <c r="E21"/>
  <c r="E25"/>
  <c r="E29"/>
  <c r="E33"/>
  <c r="E37"/>
  <c r="E41"/>
  <c r="E43"/>
  <c r="E46"/>
  <c r="E12"/>
  <c r="E16"/>
  <c r="E20"/>
  <c r="E24"/>
  <c r="E28"/>
  <c r="E32"/>
  <c r="E36"/>
  <c r="E40"/>
  <c r="D49" i="1"/>
  <c r="D51" i="2" l="1"/>
  <c r="E51" s="1"/>
  <c r="D50" i="1"/>
  <c r="D51" s="1"/>
  <c r="C9" l="1"/>
  <c r="C5" l="1"/>
  <c r="E48" s="1"/>
  <c r="E53"/>
  <c r="E47" l="1"/>
  <c r="E49"/>
  <c r="E51"/>
  <c r="E14" l="1"/>
  <c r="E15"/>
  <c r="E42"/>
  <c r="E44"/>
  <c r="E46"/>
  <c r="E12"/>
  <c r="E13"/>
  <c r="E43"/>
  <c r="E24"/>
  <c r="E45"/>
  <c r="E23"/>
  <c r="E16"/>
  <c r="E34"/>
  <c r="E17"/>
  <c r="E18"/>
  <c r="E19"/>
  <c r="E20"/>
  <c r="E21"/>
  <c r="E22"/>
  <c r="E36" l="1"/>
  <c r="E38"/>
  <c r="E41"/>
  <c r="E35"/>
  <c r="E37"/>
  <c r="E39"/>
  <c r="E40"/>
  <c r="E25"/>
  <c r="E26" l="1"/>
  <c r="E27"/>
  <c r="E30"/>
  <c r="E32"/>
  <c r="E29"/>
  <c r="E31"/>
  <c r="E33"/>
  <c r="E28"/>
  <c r="E50"/>
</calcChain>
</file>

<file path=xl/sharedStrings.xml><?xml version="1.0" encoding="utf-8"?>
<sst xmlns="http://schemas.openxmlformats.org/spreadsheetml/2006/main" count="246" uniqueCount="113">
  <si>
    <t>Приложение №____________</t>
  </si>
  <si>
    <t>к Договору управления многоквартирным домом____</t>
  </si>
  <si>
    <t>Характеристика МКД</t>
  </si>
  <si>
    <t>Общая площадь помещений собственников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</si>
  <si>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</si>
  <si>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</si>
  <si>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</si>
  <si>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</si>
  <si>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</si>
  <si>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</si>
  <si>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</si>
  <si>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</si>
  <si>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</si>
  <si>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</si>
  <si>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</si>
  <si>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4.1.</t>
  </si>
  <si>
    <t>4.2.</t>
  </si>
  <si>
    <t>1 раз в месяц</t>
  </si>
  <si>
    <t>4.3.</t>
  </si>
  <si>
    <t>5 раз в неделю</t>
  </si>
  <si>
    <t>4.4.</t>
  </si>
  <si>
    <t>2 раза в год</t>
  </si>
  <si>
    <t>4.5.</t>
  </si>
  <si>
    <t>4.6.</t>
  </si>
  <si>
    <t>4.7.</t>
  </si>
  <si>
    <t>4.8.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</si>
  <si>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</si>
  <si>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</si>
  <si>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</si>
  <si>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</si>
  <si>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</si>
  <si>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</si>
  <si>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5.1.2.</t>
  </si>
  <si>
    <t>сдвигание свежевыпавшего снега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</si>
  <si>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</si>
  <si>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</si>
  <si>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</si>
  <si>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</si>
  <si>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</si>
  <si>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</si>
  <si>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</si>
  <si>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5.1.6.</t>
  </si>
  <si>
    <t>5.1.7.</t>
  </si>
  <si>
    <t>сметание снега со ступеней и площадки перед входом в подъезд</t>
  </si>
  <si>
    <t>протирка указателей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</si>
  <si>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</si>
  <si>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</si>
  <si>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</si>
  <si>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</si>
  <si>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</si>
  <si>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</si>
  <si>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</si>
  <si>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</si>
  <si>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</si>
  <si>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</si>
  <si>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5.2.4.</t>
  </si>
  <si>
    <t>подметание ступеней и площадок перед входом в подъезд</t>
  </si>
  <si>
    <t>3 раза в неделю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</si>
  <si>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</si>
  <si>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</si>
  <si>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</si>
  <si>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</si>
  <si>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</si>
  <si>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</si>
  <si>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</si>
  <si>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Дератизация, дезинсекция</t>
  </si>
  <si>
    <t>Обслуживание  лифтов</t>
  </si>
  <si>
    <t>ежемесячно, согласно договору со специализированной организацией</t>
  </si>
  <si>
    <t>Тех.обслуживание средств автоматизации ИТП</t>
  </si>
  <si>
    <t>ежемесячно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</si>
  <si>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</si>
  <si>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>Обслуживание  противопожарной автоматики</t>
  </si>
  <si>
    <t>ИТОГО  содержание общего имущества в многоквартирном доме</t>
  </si>
  <si>
    <t>УПРАВЛЕНИЕ МНОГОКВАРТИРНЫМ ДОМОМ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</si>
  <si>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</si>
  <si>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</si>
  <si>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Экономист</t>
  </si>
  <si>
    <t>М.А. Иващук</t>
  </si>
  <si>
    <t>за фактически вывезенный объем</t>
  </si>
  <si>
    <t>Площадь дворовой территории</t>
  </si>
  <si>
    <t>Площадь, оборудованная ППА</t>
  </si>
  <si>
    <t>I. СОДЕРЖАНИЕ ОБЩЕГО ИМУЩЕСТВА ДОМА</t>
  </si>
  <si>
    <t>II. ДОПОЛНИТЕЛЬНЫЕ РАБОТЫ</t>
  </si>
  <si>
    <t>дератизация - 1 раз в квартал
дезинсекция - 4 раза в год</t>
  </si>
  <si>
    <t>ул. Фадеева, дом 66/4</t>
  </si>
  <si>
    <t>Директор</t>
  </si>
  <si>
    <t>С.В. Занина</t>
  </si>
  <si>
    <r>
      <t xml:space="preserve">Автоуслуги по вывозу снега </t>
    </r>
    <r>
      <rPr>
        <sz val="9"/>
        <color indexed="8"/>
        <rFont val="Times New Roman"/>
        <family val="1"/>
        <charset val="204"/>
      </rPr>
      <t xml:space="preserve">(с последующей корректировкой за отчетный период) и механизированная уборка  дворовой территории    </t>
    </r>
  </si>
  <si>
    <t>в течение летнего периода</t>
  </si>
  <si>
    <t>Профилактические испытания электроустановок</t>
  </si>
  <si>
    <t>на основании договора со специализированнной организацией
ппроводится 1 раз в 3 года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</si>
  <si>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</si>
  <si>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</si>
  <si>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4.</t>
  </si>
  <si>
    <t>мытье пожарных переходов
подметание пожарных переходов</t>
  </si>
  <si>
    <t xml:space="preserve"> 1 раз в недедю  в теплый период
1 раз в месяц  в холодный период</t>
  </si>
  <si>
    <t xml:space="preserve">мытье лестничных площадок и маршей </t>
  </si>
  <si>
    <t>первый этаж - 5 раз в неделю
выше первого этажа - 2 раза в месяц</t>
  </si>
  <si>
    <t>мытье полов кабин лифтов</t>
  </si>
  <si>
    <t>подметание лестничных площадок и маршей (лифтовые холлы и коридор)</t>
  </si>
  <si>
    <t>2 раза в месяц</t>
  </si>
  <si>
    <t>мытье стен, дверей, оконных ограждений, перил, плафонов, люстр, почтовых ящиков, шкафов для электрощитков и слаботочных устройств, люстр</t>
  </si>
  <si>
    <t>1 раз в год</t>
  </si>
  <si>
    <t>влажная протирка стен, дверей, потолков и плафонов кабины лифта, подоконников, почтовых ящиков</t>
  </si>
  <si>
    <t xml:space="preserve">влажная протирка отопительных приборов </t>
  </si>
  <si>
    <t>мытье окон в местах общего пользования изнутри</t>
  </si>
  <si>
    <t>5.</t>
  </si>
  <si>
    <t>ежедневно</t>
  </si>
  <si>
    <t>1 раз в сутки в дни сильных снегопадов</t>
  </si>
  <si>
    <t>6 раз за сезон</t>
  </si>
  <si>
    <t>2 раза в неделю</t>
  </si>
  <si>
    <t>Перечень и периодичность 
работ и услуг по содержанию и ремонту общего имущества 
многоквартирного дома  № 66/4 по ул. Фадеева 
с 01.01.2019 по 31.12.2019 гг.</t>
  </si>
  <si>
    <t>за фактически вывезенный объем  (с последующей корректировкой за отчетный период не реже одного раза в три года)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</si>
</sst>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/>
    <xf numFmtId="4" fontId="9" fillId="2" borderId="0" xfId="0" applyNumberFormat="1" applyFont="1" applyFill="1"/>
    <xf numFmtId="0" fontId="9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4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0" fontId="17" fillId="0" borderId="0" xfId="0" applyFont="1"/>
    <xf numFmtId="4" fontId="13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8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topLeftCell="A25" zoomScale="115" zoomScaleSheetLayoutView="115" workbookViewId="0">
      <selection activeCell="C42" sqref="C42"/>
    </sheetView>
  </sheetViews>
  <sheetFormatPr defaultRowHeight="15"/>
  <cols>
    <col min="1" max="1" width="5.85546875" style="19" customWidth="1"/>
    <col min="2" max="2" width="40.5703125" style="20" customWidth="1"/>
    <col min="3" max="3" width="48" style="31" customWidth="1"/>
    <col min="4" max="4" width="12.7109375" style="21" customWidth="1"/>
    <col min="5" max="5" width="15.28515625" style="22" customWidth="1"/>
  </cols>
  <sheetData>
    <row r="1" spans="1:5">
      <c r="A1" s="1"/>
      <c r="B1" s="2"/>
      <c r="C1" s="64" t="s">
        <v>0</v>
      </c>
      <c r="D1" s="64"/>
      <c r="E1" s="64"/>
    </row>
    <row r="2" spans="1:5" ht="15" customHeight="1">
      <c r="A2" s="1"/>
      <c r="B2" s="2"/>
      <c r="C2" s="64" t="s">
        <v>1</v>
      </c>
      <c r="D2" s="64"/>
      <c r="E2" s="64"/>
    </row>
    <row r="3" spans="1:5" ht="89.25" customHeight="1">
      <c r="A3" s="68" t="s">
        <v>111</v>
      </c>
      <c r="B3" s="68"/>
      <c r="C3" s="68"/>
      <c r="D3" s="68"/>
      <c r="E3" s="69"/>
    </row>
    <row r="4" spans="1:5">
      <c r="A4" s="70" t="s">
        <v>2</v>
      </c>
      <c r="B4" s="58"/>
      <c r="C4" s="71" t="s">
        <v>84</v>
      </c>
      <c r="D4" s="71"/>
      <c r="E4" s="72"/>
    </row>
    <row r="5" spans="1:5">
      <c r="A5" s="65" t="s">
        <v>3</v>
      </c>
      <c r="B5" s="58"/>
      <c r="C5" s="66">
        <f>C7+C6</f>
        <v>21120.699999999997</v>
      </c>
      <c r="D5" s="67"/>
      <c r="E5" s="67"/>
    </row>
    <row r="6" spans="1:5">
      <c r="A6" s="59" t="s">
        <v>4</v>
      </c>
      <c r="B6" s="60"/>
      <c r="C6" s="61">
        <v>20441.599999999999</v>
      </c>
      <c r="D6" s="62"/>
      <c r="E6" s="63"/>
    </row>
    <row r="7" spans="1:5">
      <c r="A7" s="59" t="s">
        <v>5</v>
      </c>
      <c r="B7" s="60"/>
      <c r="C7" s="61">
        <v>679.1</v>
      </c>
      <c r="D7" s="62"/>
      <c r="E7" s="63"/>
    </row>
    <row r="8" spans="1:5">
      <c r="A8" s="59" t="s">
        <v>79</v>
      </c>
      <c r="B8" s="60"/>
      <c r="C8" s="61">
        <v>5700</v>
      </c>
      <c r="D8" s="62"/>
      <c r="E8" s="63"/>
    </row>
    <row r="9" spans="1:5">
      <c r="A9" s="59" t="s">
        <v>80</v>
      </c>
      <c r="B9" s="60"/>
      <c r="C9" s="61">
        <f>C6</f>
        <v>20441.599999999999</v>
      </c>
      <c r="D9" s="62"/>
      <c r="E9" s="63"/>
    </row>
    <row r="10" spans="1:5" ht="51">
      <c r="A10" s="57" t="s">
        <v>6</v>
      </c>
      <c r="B10" s="58"/>
      <c r="C10" s="25" t="s">
        <v>7</v>
      </c>
      <c r="D10" s="3" t="s">
        <v>9</v>
      </c>
      <c r="E10" s="3" t="s">
        <v>8</v>
      </c>
    </row>
    <row r="11" spans="1:5">
      <c r="A11" s="53" t="s">
        <v>81</v>
      </c>
      <c r="B11" s="54"/>
      <c r="C11" s="54"/>
      <c r="D11" s="54"/>
      <c r="E11" s="55"/>
    </row>
    <row r="12" spans="1:5" ht="168.75">
      <c r="A12" s="4">
        <v>1</v>
      </c>
      <c r="B12" s="12" t="s">
        <v>10</v>
      </c>
      <c r="C12" s="38" t="s">
        <v>91</v>
      </c>
      <c r="D12" s="5">
        <v>1189623.5940617344</v>
      </c>
      <c r="E12" s="6">
        <f>D12/12/$C$5</f>
        <v>4.693750657182032</v>
      </c>
    </row>
    <row r="13" spans="1:5" ht="135">
      <c r="A13" s="4">
        <v>2</v>
      </c>
      <c r="B13" s="12" t="s">
        <v>11</v>
      </c>
      <c r="C13" s="38" t="s">
        <v>92</v>
      </c>
      <c r="D13" s="5">
        <v>793082.39604115626</v>
      </c>
      <c r="E13" s="6">
        <f t="shared" ref="E13:E50" si="0">D13/12/$C$5</f>
        <v>3.1291671047880212</v>
      </c>
    </row>
    <row r="14" spans="1:5" ht="22.5">
      <c r="A14" s="4">
        <v>3</v>
      </c>
      <c r="B14" s="12" t="s">
        <v>12</v>
      </c>
      <c r="C14" s="39" t="s">
        <v>13</v>
      </c>
      <c r="D14" s="7">
        <v>309888.12320315582</v>
      </c>
      <c r="E14" s="6">
        <f>D14/12/$C$5</f>
        <v>1.2226872341792485</v>
      </c>
    </row>
    <row r="15" spans="1:5" ht="28.5">
      <c r="A15" s="41" t="s">
        <v>93</v>
      </c>
      <c r="B15" s="42" t="s">
        <v>14</v>
      </c>
      <c r="C15" s="43"/>
      <c r="D15" s="7">
        <v>533845.18405349506</v>
      </c>
      <c r="E15" s="6">
        <f t="shared" si="0"/>
        <v>2.1063269054114966</v>
      </c>
    </row>
    <row r="16" spans="1:5" ht="30">
      <c r="A16" s="41" t="s">
        <v>15</v>
      </c>
      <c r="B16" s="44" t="s">
        <v>94</v>
      </c>
      <c r="C16" s="45" t="s">
        <v>95</v>
      </c>
      <c r="D16" s="9">
        <v>80330.919897127009</v>
      </c>
      <c r="E16" s="10">
        <f t="shared" si="0"/>
        <v>0.31695177360412224</v>
      </c>
    </row>
    <row r="17" spans="1:5" ht="30">
      <c r="A17" s="41" t="s">
        <v>16</v>
      </c>
      <c r="B17" s="44" t="s">
        <v>96</v>
      </c>
      <c r="C17" s="45" t="s">
        <v>97</v>
      </c>
      <c r="D17" s="9">
        <v>100975.50822128894</v>
      </c>
      <c r="E17" s="10">
        <f t="shared" si="0"/>
        <v>0.3984065719937035</v>
      </c>
    </row>
    <row r="18" spans="1:5">
      <c r="A18" s="41" t="s">
        <v>18</v>
      </c>
      <c r="B18" s="44" t="s">
        <v>98</v>
      </c>
      <c r="C18" s="45" t="s">
        <v>19</v>
      </c>
      <c r="D18" s="9">
        <v>51941.297014447846</v>
      </c>
      <c r="E18" s="10">
        <f t="shared" si="0"/>
        <v>0.20493835042733691</v>
      </c>
    </row>
    <row r="19" spans="1:5" ht="30">
      <c r="A19" s="46" t="s">
        <v>20</v>
      </c>
      <c r="B19" s="44" t="s">
        <v>99</v>
      </c>
      <c r="C19" s="45" t="s">
        <v>100</v>
      </c>
      <c r="D19" s="11">
        <v>143648.4730527761</v>
      </c>
      <c r="E19" s="10">
        <f t="shared" si="0"/>
        <v>0.56677601063086658</v>
      </c>
    </row>
    <row r="20" spans="1:5" ht="60">
      <c r="A20" s="41" t="s">
        <v>22</v>
      </c>
      <c r="B20" s="44" t="s">
        <v>101</v>
      </c>
      <c r="C20" s="45" t="s">
        <v>102</v>
      </c>
      <c r="D20" s="11">
        <v>57800.805110998226</v>
      </c>
      <c r="E20" s="10">
        <f t="shared" si="0"/>
        <v>0.22805748669550976</v>
      </c>
    </row>
    <row r="21" spans="1:5" ht="45">
      <c r="A21" s="41" t="s">
        <v>23</v>
      </c>
      <c r="B21" s="44" t="s">
        <v>103</v>
      </c>
      <c r="C21" s="45" t="s">
        <v>17</v>
      </c>
      <c r="D21" s="11">
        <v>64407.272433421858</v>
      </c>
      <c r="E21" s="10">
        <f t="shared" si="0"/>
        <v>0.25412380758143222</v>
      </c>
    </row>
    <row r="22" spans="1:5">
      <c r="A22" s="41" t="s">
        <v>24</v>
      </c>
      <c r="B22" s="44" t="s">
        <v>104</v>
      </c>
      <c r="C22" s="45" t="s">
        <v>102</v>
      </c>
      <c r="D22" s="11">
        <v>16769.986674400858</v>
      </c>
      <c r="E22" s="10">
        <f t="shared" si="0"/>
        <v>6.6167261953126791E-2</v>
      </c>
    </row>
    <row r="23" spans="1:5" ht="30">
      <c r="A23" s="41" t="s">
        <v>25</v>
      </c>
      <c r="B23" s="44" t="s">
        <v>105</v>
      </c>
      <c r="C23" s="45" t="s">
        <v>102</v>
      </c>
      <c r="D23" s="11">
        <v>17970.921649033982</v>
      </c>
      <c r="E23" s="10">
        <f t="shared" si="0"/>
        <v>7.0905642525397605E-2</v>
      </c>
    </row>
    <row r="24" spans="1:5" ht="42.75">
      <c r="A24" s="41" t="s">
        <v>106</v>
      </c>
      <c r="B24" s="42" t="s">
        <v>27</v>
      </c>
      <c r="C24" s="43"/>
      <c r="D24" s="7">
        <v>844488.33615049417</v>
      </c>
      <c r="E24" s="6">
        <f t="shared" si="0"/>
        <v>3.3319931636991762</v>
      </c>
    </row>
    <row r="25" spans="1:5" s="35" customFormat="1">
      <c r="A25" s="41" t="s">
        <v>28</v>
      </c>
      <c r="B25" s="47" t="s">
        <v>29</v>
      </c>
      <c r="C25" s="48"/>
      <c r="D25" s="33">
        <v>435953.25937026716</v>
      </c>
      <c r="E25" s="34">
        <f t="shared" si="0"/>
        <v>1.7200868475408297</v>
      </c>
    </row>
    <row r="26" spans="1:5">
      <c r="A26" s="41" t="s">
        <v>30</v>
      </c>
      <c r="B26" s="49" t="s">
        <v>31</v>
      </c>
      <c r="C26" s="50" t="s">
        <v>107</v>
      </c>
      <c r="D26" s="11">
        <v>214756.53307347494</v>
      </c>
      <c r="E26" s="10">
        <f t="shared" si="0"/>
        <v>0.84733828689971991</v>
      </c>
    </row>
    <row r="27" spans="1:5" ht="30">
      <c r="A27" s="41" t="s">
        <v>32</v>
      </c>
      <c r="B27" s="49" t="s">
        <v>33</v>
      </c>
      <c r="C27" s="50" t="s">
        <v>108</v>
      </c>
      <c r="D27" s="11">
        <v>82851.724928346244</v>
      </c>
      <c r="E27" s="10">
        <f t="shared" si="0"/>
        <v>0.32689780218910935</v>
      </c>
    </row>
    <row r="28" spans="1:5">
      <c r="A28" s="41" t="s">
        <v>34</v>
      </c>
      <c r="B28" s="49" t="s">
        <v>35</v>
      </c>
      <c r="C28" s="50" t="s">
        <v>36</v>
      </c>
      <c r="D28" s="11">
        <v>13582.985615172285</v>
      </c>
      <c r="E28" s="10">
        <f t="shared" si="0"/>
        <v>5.3592706109694473E-2</v>
      </c>
    </row>
    <row r="29" spans="1:5" ht="30">
      <c r="A29" s="41" t="s">
        <v>37</v>
      </c>
      <c r="B29" s="49" t="s">
        <v>38</v>
      </c>
      <c r="C29" s="50" t="s">
        <v>26</v>
      </c>
      <c r="D29" s="11">
        <v>12390.616722552622</v>
      </c>
      <c r="E29" s="10">
        <f t="shared" si="0"/>
        <v>4.8888123667589239E-2</v>
      </c>
    </row>
    <row r="30" spans="1:5" ht="30">
      <c r="A30" s="41" t="s">
        <v>39</v>
      </c>
      <c r="B30" s="49" t="s">
        <v>40</v>
      </c>
      <c r="C30" s="50" t="s">
        <v>109</v>
      </c>
      <c r="D30" s="11">
        <v>30687.507464262377</v>
      </c>
      <c r="E30" s="10">
        <f t="shared" si="0"/>
        <v>0.12107990211917842</v>
      </c>
    </row>
    <row r="31" spans="1:5">
      <c r="A31" s="41" t="s">
        <v>41</v>
      </c>
      <c r="B31" s="49" t="s">
        <v>59</v>
      </c>
      <c r="C31" s="50" t="s">
        <v>19</v>
      </c>
      <c r="D31" s="11">
        <v>45480.304635495093</v>
      </c>
      <c r="E31" s="10">
        <f t="shared" si="0"/>
        <v>0.17944601203043736</v>
      </c>
    </row>
    <row r="32" spans="1:5" ht="30">
      <c r="A32" s="41" t="s">
        <v>42</v>
      </c>
      <c r="B32" s="49" t="s">
        <v>43</v>
      </c>
      <c r="C32" s="50" t="s">
        <v>19</v>
      </c>
      <c r="D32" s="11">
        <v>36203.586930963531</v>
      </c>
      <c r="E32" s="10">
        <f t="shared" si="0"/>
        <v>0.14284401452510073</v>
      </c>
    </row>
    <row r="33" spans="1:5">
      <c r="A33" s="41" t="s">
        <v>45</v>
      </c>
      <c r="B33" s="47" t="s">
        <v>46</v>
      </c>
      <c r="C33" s="51"/>
      <c r="D33" s="11">
        <v>408535.07678022701</v>
      </c>
      <c r="E33" s="10">
        <f t="shared" si="0"/>
        <v>1.6119063161583465</v>
      </c>
    </row>
    <row r="34" spans="1:5" s="35" customFormat="1" ht="30">
      <c r="A34" s="41" t="s">
        <v>47</v>
      </c>
      <c r="B34" s="49" t="s">
        <v>48</v>
      </c>
      <c r="C34" s="50" t="s">
        <v>49</v>
      </c>
      <c r="D34" s="33">
        <v>143325.6851565713</v>
      </c>
      <c r="E34" s="34">
        <f t="shared" si="0"/>
        <v>0.56550242635807257</v>
      </c>
    </row>
    <row r="35" spans="1:5" ht="30">
      <c r="A35" s="41" t="s">
        <v>50</v>
      </c>
      <c r="B35" s="49" t="s">
        <v>51</v>
      </c>
      <c r="C35" s="50" t="s">
        <v>52</v>
      </c>
      <c r="D35" s="11">
        <v>40119.211556727823</v>
      </c>
      <c r="E35" s="10">
        <f t="shared" si="0"/>
        <v>0.15829341024337826</v>
      </c>
    </row>
    <row r="36" spans="1:5">
      <c r="A36" s="41" t="s">
        <v>53</v>
      </c>
      <c r="B36" s="49" t="s">
        <v>54</v>
      </c>
      <c r="C36" s="50" t="s">
        <v>110</v>
      </c>
      <c r="D36" s="11">
        <v>41395.261808145078</v>
      </c>
      <c r="E36" s="10">
        <f t="shared" si="0"/>
        <v>0.16332816387140375</v>
      </c>
    </row>
    <row r="37" spans="1:5" ht="30">
      <c r="A37" s="41" t="s">
        <v>55</v>
      </c>
      <c r="B37" s="49" t="s">
        <v>56</v>
      </c>
      <c r="C37" s="50" t="s">
        <v>57</v>
      </c>
      <c r="D37" s="11">
        <v>57551.380448956399</v>
      </c>
      <c r="E37" s="10">
        <f t="shared" si="0"/>
        <v>0.22707336266062997</v>
      </c>
    </row>
    <row r="38" spans="1:5">
      <c r="A38" s="41" t="s">
        <v>58</v>
      </c>
      <c r="B38" s="49" t="s">
        <v>59</v>
      </c>
      <c r="C38" s="50" t="s">
        <v>19</v>
      </c>
      <c r="D38" s="11">
        <v>48739.115274848569</v>
      </c>
      <c r="E38" s="10">
        <f t="shared" si="0"/>
        <v>0.1923038980512348</v>
      </c>
    </row>
    <row r="39" spans="1:5">
      <c r="A39" s="41" t="s">
        <v>60</v>
      </c>
      <c r="B39" s="49" t="s">
        <v>64</v>
      </c>
      <c r="C39" s="52" t="s">
        <v>88</v>
      </c>
      <c r="D39" s="11">
        <v>45507.074564176277</v>
      </c>
      <c r="E39" s="10">
        <f t="shared" si="0"/>
        <v>0.17955163482656147</v>
      </c>
    </row>
    <row r="40" spans="1:5">
      <c r="A40" s="41" t="s">
        <v>62</v>
      </c>
      <c r="B40" s="49" t="s">
        <v>61</v>
      </c>
      <c r="C40" s="52" t="s">
        <v>17</v>
      </c>
      <c r="D40" s="11">
        <v>24131.38204883138</v>
      </c>
      <c r="E40" s="10">
        <f t="shared" si="0"/>
        <v>9.5212209068320744E-2</v>
      </c>
    </row>
    <row r="41" spans="1:5">
      <c r="A41" s="41" t="s">
        <v>63</v>
      </c>
      <c r="B41" s="49" t="s">
        <v>44</v>
      </c>
      <c r="C41" s="52" t="s">
        <v>21</v>
      </c>
      <c r="D41" s="11">
        <v>7765.9659219701707</v>
      </c>
      <c r="E41" s="10">
        <f t="shared" si="0"/>
        <v>3.0641211078744911E-2</v>
      </c>
    </row>
    <row r="42" spans="1:5" ht="36">
      <c r="A42" s="4">
        <v>6</v>
      </c>
      <c r="B42" s="36" t="s">
        <v>87</v>
      </c>
      <c r="C42" s="27" t="s">
        <v>112</v>
      </c>
      <c r="D42" s="7">
        <f>(126000+3436.587)/1.18*1.2</f>
        <v>131630.42745762711</v>
      </c>
      <c r="E42" s="6">
        <f t="shared" si="0"/>
        <v>0.51935789477316541</v>
      </c>
    </row>
    <row r="43" spans="1:5" ht="24">
      <c r="A43" s="4">
        <v>7</v>
      </c>
      <c r="B43" s="12" t="s">
        <v>65</v>
      </c>
      <c r="C43" s="27" t="s">
        <v>83</v>
      </c>
      <c r="D43" s="7">
        <f>13096.92384/1.18*1.2</f>
        <v>13318.9056</v>
      </c>
      <c r="E43" s="6">
        <f t="shared" si="0"/>
        <v>5.2550758260853099E-2</v>
      </c>
    </row>
    <row r="44" spans="1:5" ht="24">
      <c r="A44" s="4">
        <v>8</v>
      </c>
      <c r="B44" s="12" t="s">
        <v>66</v>
      </c>
      <c r="C44" s="27" t="s">
        <v>67</v>
      </c>
      <c r="D44" s="7">
        <f>439016.037492142/1.18*1.2</f>
        <v>446456.98728014441</v>
      </c>
      <c r="E44" s="6">
        <f t="shared" si="0"/>
        <v>1.7615301074307215</v>
      </c>
    </row>
    <row r="45" spans="1:5">
      <c r="A45" s="4">
        <v>9</v>
      </c>
      <c r="B45" s="12" t="s">
        <v>68</v>
      </c>
      <c r="C45" s="27" t="s">
        <v>69</v>
      </c>
      <c r="D45" s="7">
        <v>73424.811600000001</v>
      </c>
      <c r="E45" s="6">
        <f t="shared" si="0"/>
        <v>0.2897031963902712</v>
      </c>
    </row>
    <row r="46" spans="1:5" ht="25.5">
      <c r="A46" s="4">
        <v>10</v>
      </c>
      <c r="B46" s="12" t="s">
        <v>70</v>
      </c>
      <c r="C46" s="27" t="s">
        <v>69</v>
      </c>
      <c r="D46" s="7">
        <v>59156.932211999992</v>
      </c>
      <c r="E46" s="6">
        <f t="shared" si="0"/>
        <v>0.23340818964333568</v>
      </c>
    </row>
    <row r="47" spans="1:5" ht="24">
      <c r="A47" s="4">
        <v>11</v>
      </c>
      <c r="B47" s="32" t="s">
        <v>71</v>
      </c>
      <c r="C47" s="27" t="s">
        <v>67</v>
      </c>
      <c r="D47" s="7">
        <v>523354.03924284602</v>
      </c>
      <c r="E47" s="6">
        <f t="shared" si="0"/>
        <v>2.0649332930996849</v>
      </c>
    </row>
    <row r="48" spans="1:5" ht="38.25">
      <c r="A48" s="4">
        <v>12</v>
      </c>
      <c r="B48" s="12" t="s">
        <v>89</v>
      </c>
      <c r="C48" s="40" t="s">
        <v>90</v>
      </c>
      <c r="D48" s="7">
        <f>36759.36*1.05/1.18*1.2</f>
        <v>39251.520000000004</v>
      </c>
      <c r="E48" s="6">
        <f t="shared" si="0"/>
        <v>0.15486986700251418</v>
      </c>
    </row>
    <row r="49" spans="1:5" ht="25.5">
      <c r="A49" s="13"/>
      <c r="B49" s="12" t="s">
        <v>72</v>
      </c>
      <c r="C49" s="26"/>
      <c r="D49" s="14">
        <f>D12+D13+D14+D15+D24+D42+D43+D44+D45+D46+D47+D48</f>
        <v>4957521.2569026519</v>
      </c>
      <c r="E49" s="6">
        <f t="shared" si="0"/>
        <v>19.560278371860516</v>
      </c>
    </row>
    <row r="50" spans="1:5" ht="82.5">
      <c r="A50" s="8"/>
      <c r="B50" s="24" t="s">
        <v>73</v>
      </c>
      <c r="C50" s="37" t="s">
        <v>74</v>
      </c>
      <c r="D50" s="14">
        <f>D49*20%</f>
        <v>991504.25138053042</v>
      </c>
      <c r="E50" s="14">
        <f t="shared" si="0"/>
        <v>3.9120556743721031</v>
      </c>
    </row>
    <row r="51" spans="1:5" ht="38.25">
      <c r="A51" s="15"/>
      <c r="B51" s="12" t="s">
        <v>75</v>
      </c>
      <c r="C51" s="28"/>
      <c r="D51" s="7">
        <f>D49+D50</f>
        <v>5949025.508283182</v>
      </c>
      <c r="E51" s="14">
        <f>D51/12/$C$5</f>
        <v>23.472334046232618</v>
      </c>
    </row>
    <row r="52" spans="1:5" ht="15" hidden="1" customHeight="1">
      <c r="A52" s="53" t="s">
        <v>82</v>
      </c>
      <c r="B52" s="54"/>
      <c r="C52" s="54"/>
      <c r="D52" s="54"/>
      <c r="E52" s="55"/>
    </row>
    <row r="53" spans="1:5" ht="45.75" hidden="1" customHeight="1">
      <c r="A53" s="4">
        <v>1</v>
      </c>
      <c r="B53" s="32" t="s">
        <v>71</v>
      </c>
      <c r="C53" s="27" t="s">
        <v>67</v>
      </c>
      <c r="D53" s="7">
        <v>498432.41832652001</v>
      </c>
      <c r="E53" s="6">
        <f>D53/12/C9</f>
        <v>2.0319365832685961</v>
      </c>
    </row>
    <row r="54" spans="1:5">
      <c r="A54" s="16"/>
      <c r="B54" s="17"/>
      <c r="C54" s="29"/>
      <c r="D54" s="18"/>
      <c r="E54" s="18"/>
    </row>
    <row r="55" spans="1:5">
      <c r="A55" s="30"/>
      <c r="B55" s="30"/>
      <c r="C55" s="30"/>
      <c r="D55" s="30"/>
      <c r="E55" s="30"/>
    </row>
    <row r="56" spans="1:5">
      <c r="A56" s="23"/>
      <c r="B56" s="56" t="s">
        <v>85</v>
      </c>
      <c r="C56" s="56"/>
      <c r="D56" s="56" t="s">
        <v>86</v>
      </c>
      <c r="E56" s="56"/>
    </row>
    <row r="57" spans="1:5" ht="45" customHeight="1">
      <c r="A57" s="23"/>
      <c r="B57" s="23"/>
      <c r="C57" s="23"/>
      <c r="D57" s="23"/>
      <c r="E57" s="23"/>
    </row>
    <row r="58" spans="1:5">
      <c r="A58" s="23"/>
      <c r="B58" s="23" t="s">
        <v>76</v>
      </c>
      <c r="C58" s="23"/>
      <c r="D58" s="56" t="s">
        <v>77</v>
      </c>
      <c r="E58" s="56"/>
    </row>
    <row r="59" spans="1:5" ht="19.5" customHeight="1">
      <c r="A59" s="23"/>
      <c r="B59" s="23"/>
      <c r="C59" s="30"/>
      <c r="D59" s="23"/>
      <c r="E59" s="23"/>
    </row>
    <row r="60" spans="1:5">
      <c r="A60" s="23"/>
      <c r="B60" s="23"/>
      <c r="C60" s="30"/>
      <c r="D60" s="23"/>
      <c r="E60" s="23"/>
    </row>
    <row r="61" spans="1:5">
      <c r="A61" s="23"/>
      <c r="B61" s="23"/>
      <c r="C61" s="30"/>
      <c r="D61" s="23"/>
      <c r="E61" s="23"/>
    </row>
    <row r="62" spans="1:5">
      <c r="A62" s="23"/>
      <c r="B62" s="23"/>
      <c r="C62" s="30"/>
      <c r="D62" s="23"/>
      <c r="E62" s="23"/>
    </row>
    <row r="63" spans="1:5">
      <c r="A63" s="23"/>
      <c r="B63" s="23"/>
      <c r="C63" s="30"/>
      <c r="D63" s="23"/>
      <c r="E63" s="23"/>
    </row>
    <row r="64" spans="1:5">
      <c r="A64" s="23"/>
      <c r="B64" s="23"/>
      <c r="C64" s="30"/>
      <c r="D64" s="23"/>
      <c r="E64" s="23"/>
    </row>
    <row r="65" spans="1:5">
      <c r="A65" s="23"/>
      <c r="B65" s="23"/>
      <c r="C65" s="30"/>
      <c r="D65" s="23"/>
      <c r="E65" s="23"/>
    </row>
    <row r="66" spans="1:5">
      <c r="A66" s="23"/>
      <c r="B66" s="23"/>
      <c r="C66" s="30"/>
      <c r="D66" s="23"/>
      <c r="E66" s="23"/>
    </row>
    <row r="67" spans="1:5">
      <c r="A67" s="23"/>
      <c r="B67" s="23"/>
      <c r="C67" s="30"/>
      <c r="D67" s="23"/>
      <c r="E67" s="23"/>
    </row>
    <row r="68" spans="1:5">
      <c r="A68" s="23"/>
      <c r="B68" s="23"/>
      <c r="C68" s="30"/>
      <c r="D68" s="23"/>
      <c r="E68" s="23"/>
    </row>
    <row r="69" spans="1:5">
      <c r="A69" s="23"/>
      <c r="B69" s="23"/>
      <c r="C69" s="30"/>
      <c r="D69" s="23"/>
      <c r="E69" s="23"/>
    </row>
    <row r="70" spans="1:5">
      <c r="A70" s="23"/>
      <c r="B70" s="23"/>
      <c r="C70" s="30"/>
      <c r="D70" s="23"/>
      <c r="E70" s="23"/>
    </row>
    <row r="71" spans="1:5">
      <c r="A71" s="23"/>
      <c r="B71" s="23"/>
      <c r="C71" s="30"/>
      <c r="D71" s="23"/>
      <c r="E71" s="23"/>
    </row>
    <row r="72" spans="1:5">
      <c r="A72" s="23"/>
      <c r="B72" s="23"/>
      <c r="C72" s="30"/>
      <c r="D72" s="23"/>
      <c r="E72" s="23"/>
    </row>
    <row r="73" spans="1:5" s="20" customFormat="1">
      <c r="A73" s="23"/>
      <c r="B73" s="23"/>
      <c r="C73" s="30"/>
      <c r="D73" s="23"/>
      <c r="E73" s="23"/>
    </row>
    <row r="74" spans="1:5" s="20" customFormat="1">
      <c r="A74" s="23"/>
      <c r="B74" s="23"/>
      <c r="C74" s="30"/>
      <c r="D74" s="23"/>
      <c r="E74" s="23"/>
    </row>
    <row r="75" spans="1:5" s="20" customFormat="1">
      <c r="A75" s="23"/>
      <c r="B75" s="23"/>
      <c r="C75" s="30"/>
      <c r="D75" s="23"/>
      <c r="E75" s="23"/>
    </row>
    <row r="76" spans="1:5" s="20" customFormat="1">
      <c r="A76" s="23"/>
      <c r="B76" s="23"/>
      <c r="C76" s="30"/>
      <c r="D76" s="23"/>
      <c r="E76" s="23"/>
    </row>
    <row r="77" spans="1:5" s="20" customFormat="1">
      <c r="A77" s="23"/>
      <c r="B77" s="23"/>
      <c r="C77" s="30"/>
      <c r="D77" s="23"/>
      <c r="E77" s="23"/>
    </row>
    <row r="78" spans="1:5" s="20" customFormat="1">
      <c r="A78" s="23"/>
      <c r="B78" s="23"/>
      <c r="C78" s="30"/>
      <c r="D78" s="23"/>
      <c r="E78" s="23"/>
    </row>
    <row r="79" spans="1:5" s="20" customFormat="1">
      <c r="A79" s="23"/>
      <c r="B79" s="23"/>
      <c r="C79" s="30"/>
      <c r="D79" s="23"/>
      <c r="E79" s="23"/>
    </row>
    <row r="80" spans="1:5" s="20" customFormat="1">
      <c r="A80" s="23"/>
      <c r="B80" s="23"/>
      <c r="C80" s="30"/>
      <c r="D80" s="23"/>
      <c r="E80" s="23"/>
    </row>
    <row r="81" spans="1:5" s="20" customFormat="1">
      <c r="A81" s="23"/>
      <c r="B81" s="23"/>
      <c r="C81" s="30"/>
      <c r="D81" s="23"/>
      <c r="E81" s="23"/>
    </row>
    <row r="82" spans="1:5" s="20" customFormat="1">
      <c r="A82" s="23"/>
      <c r="B82" s="23"/>
      <c r="C82" s="30"/>
      <c r="D82" s="23"/>
      <c r="E82" s="23"/>
    </row>
    <row r="83" spans="1:5" s="20" customFormat="1">
      <c r="A83" s="23"/>
      <c r="B83" s="23"/>
      <c r="C83" s="30"/>
      <c r="D83" s="23"/>
      <c r="E83" s="23"/>
    </row>
    <row r="84" spans="1:5" s="20" customFormat="1">
      <c r="A84" s="23"/>
      <c r="B84" s="23"/>
      <c r="C84" s="30"/>
      <c r="D84" s="23"/>
      <c r="E84" s="23"/>
    </row>
    <row r="85" spans="1:5" s="20" customFormat="1">
      <c r="A85" s="23"/>
      <c r="B85" s="23"/>
      <c r="C85" s="30"/>
      <c r="D85" s="23"/>
      <c r="E85" s="23"/>
    </row>
    <row r="86" spans="1:5" s="20" customFormat="1">
      <c r="A86" s="23"/>
      <c r="B86" s="23"/>
      <c r="C86" s="30"/>
      <c r="D86" s="23"/>
      <c r="E86" s="23"/>
    </row>
    <row r="87" spans="1:5" s="20" customFormat="1">
      <c r="A87" s="23"/>
      <c r="B87" s="23"/>
      <c r="C87" s="30"/>
      <c r="D87" s="23"/>
      <c r="E87" s="23"/>
    </row>
    <row r="88" spans="1:5" s="20" customFormat="1">
      <c r="A88" s="23"/>
      <c r="B88" s="23"/>
      <c r="C88" s="30"/>
      <c r="D88" s="23"/>
      <c r="E88" s="23"/>
    </row>
    <row r="89" spans="1:5" s="20" customFormat="1">
      <c r="A89" s="23"/>
      <c r="B89" s="23"/>
      <c r="C89" s="30"/>
      <c r="D89" s="23"/>
      <c r="E89" s="23"/>
    </row>
    <row r="90" spans="1:5" s="20" customFormat="1">
      <c r="A90" s="23"/>
      <c r="B90" s="23"/>
      <c r="C90" s="30"/>
      <c r="D90" s="23"/>
      <c r="E90" s="23"/>
    </row>
    <row r="91" spans="1:5" s="20" customFormat="1">
      <c r="A91" s="23"/>
      <c r="B91" s="23"/>
      <c r="C91" s="30"/>
      <c r="D91" s="23"/>
      <c r="E91" s="23"/>
    </row>
    <row r="92" spans="1:5" s="20" customFormat="1">
      <c r="A92" s="23"/>
      <c r="B92" s="23"/>
      <c r="C92" s="30"/>
      <c r="D92" s="23"/>
      <c r="E92" s="23"/>
    </row>
    <row r="93" spans="1:5" s="20" customFormat="1">
      <c r="A93" s="23"/>
      <c r="B93" s="23"/>
      <c r="C93" s="30"/>
      <c r="D93" s="23"/>
      <c r="E93" s="23"/>
    </row>
    <row r="94" spans="1:5" s="20" customFormat="1">
      <c r="A94" s="23"/>
      <c r="B94" s="23"/>
      <c r="C94" s="30"/>
      <c r="D94" s="23"/>
      <c r="E94" s="23"/>
    </row>
    <row r="95" spans="1:5" s="20" customFormat="1">
      <c r="A95" s="23"/>
      <c r="B95" s="23"/>
      <c r="C95" s="30"/>
      <c r="D95" s="23"/>
      <c r="E95" s="23"/>
    </row>
    <row r="96" spans="1:5" s="20" customFormat="1">
      <c r="A96" s="23"/>
      <c r="B96" s="23"/>
      <c r="C96" s="30"/>
      <c r="D96" s="23"/>
      <c r="E96" s="23"/>
    </row>
    <row r="97" spans="1:5">
      <c r="A97" s="23"/>
      <c r="B97" s="23"/>
      <c r="C97" s="30"/>
      <c r="D97" s="23"/>
      <c r="E97" s="23"/>
    </row>
  </sheetData>
  <mergeCells count="21">
    <mergeCell ref="C2:E2"/>
    <mergeCell ref="C1:E1"/>
    <mergeCell ref="A6:B6"/>
    <mergeCell ref="C6:E6"/>
    <mergeCell ref="A7:B7"/>
    <mergeCell ref="C7:E7"/>
    <mergeCell ref="A5:B5"/>
    <mergeCell ref="C5:E5"/>
    <mergeCell ref="A3:E3"/>
    <mergeCell ref="A4:B4"/>
    <mergeCell ref="C4:E4"/>
    <mergeCell ref="A10:B10"/>
    <mergeCell ref="A8:B8"/>
    <mergeCell ref="C8:E8"/>
    <mergeCell ref="A9:B9"/>
    <mergeCell ref="C9:E9"/>
    <mergeCell ref="A52:E52"/>
    <mergeCell ref="A11:E11"/>
    <mergeCell ref="D58:E58"/>
    <mergeCell ref="D56:E56"/>
    <mergeCell ref="B56:C56"/>
  </mergeCells>
  <pageMargins left="0.35433070866141736" right="0.35433070866141736" top="0.55118110236220474" bottom="0.55118110236220474" header="0" footer="0"/>
  <pageSetup paperSize="9" scale="75" orientation="portrait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view="pageBreakPreview" topLeftCell="A13" zoomScale="115" zoomScaleSheetLayoutView="115" workbookViewId="0">
      <selection activeCell="A4" sqref="A4:B4"/>
    </sheetView>
  </sheetViews>
  <sheetFormatPr defaultRowHeight="15"/>
  <cols>
    <col min="1" max="1" width="5.85546875" style="19" customWidth="1"/>
    <col min="2" max="2" width="40.5703125" style="20" customWidth="1"/>
    <col min="3" max="3" width="48" style="31" customWidth="1"/>
    <col min="4" max="4" width="12.7109375" style="21" customWidth="1"/>
    <col min="5" max="5" width="15.28515625" style="22" customWidth="1"/>
  </cols>
  <sheetData>
    <row r="1" spans="1:5">
      <c r="A1" s="1"/>
      <c r="B1" s="2"/>
      <c r="C1" s="64" t="s">
        <v>0</v>
      </c>
      <c r="D1" s="64"/>
      <c r="E1" s="64"/>
    </row>
    <row r="2" spans="1:5" ht="15" customHeight="1">
      <c r="A2" s="1"/>
      <c r="B2" s="2"/>
      <c r="C2" s="64" t="s">
        <v>1</v>
      </c>
      <c r="D2" s="64"/>
      <c r="E2" s="64"/>
    </row>
    <row r="3" spans="1:5" ht="89.25" customHeight="1">
      <c r="A3" s="68" t="s">
        <v>111</v>
      </c>
      <c r="B3" s="68"/>
      <c r="C3" s="68"/>
      <c r="D3" s="68"/>
      <c r="E3" s="69"/>
    </row>
    <row r="4" spans="1:5">
      <c r="A4" s="70" t="s">
        <v>2</v>
      </c>
      <c r="B4" s="58"/>
      <c r="C4" s="71" t="s">
        <v>84</v>
      </c>
      <c r="D4" s="71"/>
      <c r="E4" s="72"/>
    </row>
    <row r="5" spans="1:5">
      <c r="A5" s="65" t="s">
        <v>3</v>
      </c>
      <c r="B5" s="58"/>
      <c r="C5" s="66">
        <f>C7+C6</f>
        <v>21120.699999999997</v>
      </c>
      <c r="D5" s="67"/>
      <c r="E5" s="67"/>
    </row>
    <row r="6" spans="1:5">
      <c r="A6" s="59" t="s">
        <v>4</v>
      </c>
      <c r="B6" s="60"/>
      <c r="C6" s="61">
        <v>20441.599999999999</v>
      </c>
      <c r="D6" s="62"/>
      <c r="E6" s="63"/>
    </row>
    <row r="7" spans="1:5">
      <c r="A7" s="59" t="s">
        <v>5</v>
      </c>
      <c r="B7" s="60"/>
      <c r="C7" s="61">
        <v>679.1</v>
      </c>
      <c r="D7" s="62"/>
      <c r="E7" s="63"/>
    </row>
    <row r="8" spans="1:5">
      <c r="A8" s="59" t="s">
        <v>79</v>
      </c>
      <c r="B8" s="60"/>
      <c r="C8" s="61">
        <v>5700</v>
      </c>
      <c r="D8" s="62"/>
      <c r="E8" s="63"/>
    </row>
    <row r="9" spans="1:5">
      <c r="A9" s="59" t="s">
        <v>80</v>
      </c>
      <c r="B9" s="60"/>
      <c r="C9" s="61">
        <f>C6</f>
        <v>20441.599999999999</v>
      </c>
      <c r="D9" s="62"/>
      <c r="E9" s="63"/>
    </row>
    <row r="10" spans="1:5" ht="51">
      <c r="A10" s="57" t="s">
        <v>6</v>
      </c>
      <c r="B10" s="58"/>
      <c r="C10" s="25" t="s">
        <v>7</v>
      </c>
      <c r="D10" s="3" t="s">
        <v>9</v>
      </c>
      <c r="E10" s="3" t="s">
        <v>8</v>
      </c>
    </row>
    <row r="11" spans="1:5">
      <c r="A11" s="53" t="s">
        <v>81</v>
      </c>
      <c r="B11" s="54"/>
      <c r="C11" s="54"/>
      <c r="D11" s="54"/>
      <c r="E11" s="55"/>
    </row>
    <row r="12" spans="1:5" ht="168.75">
      <c r="A12" s="4">
        <v>1</v>
      </c>
      <c r="B12" s="12" t="s">
        <v>10</v>
      </c>
      <c r="C12" s="38" t="s">
        <v>91</v>
      </c>
      <c r="D12" s="5">
        <v>1189623.5940617344</v>
      </c>
      <c r="E12" s="6">
        <f>D12/12/$C$5</f>
        <v>4.693750657182032</v>
      </c>
    </row>
    <row r="13" spans="1:5" ht="135">
      <c r="A13" s="4">
        <v>2</v>
      </c>
      <c r="B13" s="12" t="s">
        <v>11</v>
      </c>
      <c r="C13" s="38" t="s">
        <v>92</v>
      </c>
      <c r="D13" s="5">
        <v>793082.39604115626</v>
      </c>
      <c r="E13" s="6">
        <f t="shared" ref="E13:E50" si="0">D13/12/$C$5</f>
        <v>3.1291671047880212</v>
      </c>
    </row>
    <row r="14" spans="1:5" ht="22.5">
      <c r="A14" s="4">
        <v>3</v>
      </c>
      <c r="B14" s="12" t="s">
        <v>12</v>
      </c>
      <c r="C14" s="39" t="s">
        <v>13</v>
      </c>
      <c r="D14" s="7">
        <v>309888.12320315582</v>
      </c>
      <c r="E14" s="6">
        <f>D14/12/$C$5</f>
        <v>1.2226872341792485</v>
      </c>
    </row>
    <row r="15" spans="1:5" ht="28.5">
      <c r="A15" s="41" t="s">
        <v>93</v>
      </c>
      <c r="B15" s="42" t="s">
        <v>14</v>
      </c>
      <c r="C15" s="43"/>
      <c r="D15" s="7">
        <v>533845.18405349506</v>
      </c>
      <c r="E15" s="6">
        <f t="shared" si="0"/>
        <v>2.1063269054114966</v>
      </c>
    </row>
    <row r="16" spans="1:5" ht="30">
      <c r="A16" s="41" t="s">
        <v>15</v>
      </c>
      <c r="B16" s="44" t="s">
        <v>94</v>
      </c>
      <c r="C16" s="45" t="s">
        <v>95</v>
      </c>
      <c r="D16" s="9">
        <v>80330.919897127009</v>
      </c>
      <c r="E16" s="10">
        <f t="shared" si="0"/>
        <v>0.31695177360412224</v>
      </c>
    </row>
    <row r="17" spans="1:5" ht="30">
      <c r="A17" s="41" t="s">
        <v>16</v>
      </c>
      <c r="B17" s="44" t="s">
        <v>96</v>
      </c>
      <c r="C17" s="45" t="s">
        <v>97</v>
      </c>
      <c r="D17" s="9">
        <v>100975.50822128894</v>
      </c>
      <c r="E17" s="10">
        <f t="shared" si="0"/>
        <v>0.3984065719937035</v>
      </c>
    </row>
    <row r="18" spans="1:5">
      <c r="A18" s="41" t="s">
        <v>18</v>
      </c>
      <c r="B18" s="44" t="s">
        <v>98</v>
      </c>
      <c r="C18" s="45" t="s">
        <v>19</v>
      </c>
      <c r="D18" s="9">
        <v>51941.297014447846</v>
      </c>
      <c r="E18" s="10">
        <f t="shared" si="0"/>
        <v>0.20493835042733691</v>
      </c>
    </row>
    <row r="19" spans="1:5" ht="30">
      <c r="A19" s="46" t="s">
        <v>20</v>
      </c>
      <c r="B19" s="44" t="s">
        <v>99</v>
      </c>
      <c r="C19" s="45" t="s">
        <v>100</v>
      </c>
      <c r="D19" s="11">
        <v>143648.4730527761</v>
      </c>
      <c r="E19" s="10">
        <f t="shared" si="0"/>
        <v>0.56677601063086658</v>
      </c>
    </row>
    <row r="20" spans="1:5" ht="60">
      <c r="A20" s="41" t="s">
        <v>22</v>
      </c>
      <c r="B20" s="44" t="s">
        <v>101</v>
      </c>
      <c r="C20" s="45" t="s">
        <v>102</v>
      </c>
      <c r="D20" s="11">
        <v>57800.805110998226</v>
      </c>
      <c r="E20" s="10">
        <f t="shared" si="0"/>
        <v>0.22805748669550976</v>
      </c>
    </row>
    <row r="21" spans="1:5" ht="45">
      <c r="A21" s="41" t="s">
        <v>23</v>
      </c>
      <c r="B21" s="44" t="s">
        <v>103</v>
      </c>
      <c r="C21" s="45" t="s">
        <v>17</v>
      </c>
      <c r="D21" s="11">
        <v>64407.272433421858</v>
      </c>
      <c r="E21" s="10">
        <f t="shared" si="0"/>
        <v>0.25412380758143222</v>
      </c>
    </row>
    <row r="22" spans="1:5">
      <c r="A22" s="41" t="s">
        <v>24</v>
      </c>
      <c r="B22" s="44" t="s">
        <v>104</v>
      </c>
      <c r="C22" s="45" t="s">
        <v>102</v>
      </c>
      <c r="D22" s="11">
        <v>16769.986674400858</v>
      </c>
      <c r="E22" s="10">
        <f t="shared" si="0"/>
        <v>6.6167261953126791E-2</v>
      </c>
    </row>
    <row r="23" spans="1:5" ht="30">
      <c r="A23" s="41" t="s">
        <v>25</v>
      </c>
      <c r="B23" s="44" t="s">
        <v>105</v>
      </c>
      <c r="C23" s="45" t="s">
        <v>102</v>
      </c>
      <c r="D23" s="11">
        <v>17970.921649033982</v>
      </c>
      <c r="E23" s="10">
        <f t="shared" si="0"/>
        <v>7.0905642525397605E-2</v>
      </c>
    </row>
    <row r="24" spans="1:5" ht="42.75">
      <c r="A24" s="41" t="s">
        <v>106</v>
      </c>
      <c r="B24" s="42" t="s">
        <v>27</v>
      </c>
      <c r="C24" s="43"/>
      <c r="D24" s="7">
        <v>844488.33615049417</v>
      </c>
      <c r="E24" s="6">
        <f t="shared" si="0"/>
        <v>3.3319931636991762</v>
      </c>
    </row>
    <row r="25" spans="1:5" s="35" customFormat="1">
      <c r="A25" s="41" t="s">
        <v>28</v>
      </c>
      <c r="B25" s="47" t="s">
        <v>29</v>
      </c>
      <c r="C25" s="48"/>
      <c r="D25" s="33">
        <v>435953.25937026716</v>
      </c>
      <c r="E25" s="34">
        <f t="shared" si="0"/>
        <v>1.7200868475408297</v>
      </c>
    </row>
    <row r="26" spans="1:5">
      <c r="A26" s="41" t="s">
        <v>30</v>
      </c>
      <c r="B26" s="49" t="s">
        <v>31</v>
      </c>
      <c r="C26" s="50" t="s">
        <v>107</v>
      </c>
      <c r="D26" s="11">
        <v>214756.53307347494</v>
      </c>
      <c r="E26" s="10">
        <f t="shared" si="0"/>
        <v>0.84733828689971991</v>
      </c>
    </row>
    <row r="27" spans="1:5" ht="30">
      <c r="A27" s="41" t="s">
        <v>32</v>
      </c>
      <c r="B27" s="49" t="s">
        <v>33</v>
      </c>
      <c r="C27" s="50" t="s">
        <v>108</v>
      </c>
      <c r="D27" s="11">
        <v>82851.724928346244</v>
      </c>
      <c r="E27" s="10">
        <f t="shared" si="0"/>
        <v>0.32689780218910935</v>
      </c>
    </row>
    <row r="28" spans="1:5">
      <c r="A28" s="41" t="s">
        <v>34</v>
      </c>
      <c r="B28" s="49" t="s">
        <v>35</v>
      </c>
      <c r="C28" s="50" t="s">
        <v>36</v>
      </c>
      <c r="D28" s="11">
        <v>13582.985615172285</v>
      </c>
      <c r="E28" s="10">
        <f t="shared" si="0"/>
        <v>5.3592706109694473E-2</v>
      </c>
    </row>
    <row r="29" spans="1:5" ht="30">
      <c r="A29" s="41" t="s">
        <v>37</v>
      </c>
      <c r="B29" s="49" t="s">
        <v>38</v>
      </c>
      <c r="C29" s="50" t="s">
        <v>26</v>
      </c>
      <c r="D29" s="11">
        <v>12390.616722552622</v>
      </c>
      <c r="E29" s="10">
        <f t="shared" si="0"/>
        <v>4.8888123667589239E-2</v>
      </c>
    </row>
    <row r="30" spans="1:5" ht="30">
      <c r="A30" s="41" t="s">
        <v>39</v>
      </c>
      <c r="B30" s="49" t="s">
        <v>40</v>
      </c>
      <c r="C30" s="50" t="s">
        <v>109</v>
      </c>
      <c r="D30" s="11">
        <v>30687.507464262377</v>
      </c>
      <c r="E30" s="10">
        <f t="shared" si="0"/>
        <v>0.12107990211917842</v>
      </c>
    </row>
    <row r="31" spans="1:5">
      <c r="A31" s="41" t="s">
        <v>41</v>
      </c>
      <c r="B31" s="49" t="s">
        <v>59</v>
      </c>
      <c r="C31" s="50" t="s">
        <v>19</v>
      </c>
      <c r="D31" s="11">
        <v>45480.304635495093</v>
      </c>
      <c r="E31" s="10">
        <f t="shared" si="0"/>
        <v>0.17944601203043736</v>
      </c>
    </row>
    <row r="32" spans="1:5" ht="30">
      <c r="A32" s="41" t="s">
        <v>42</v>
      </c>
      <c r="B32" s="49" t="s">
        <v>43</v>
      </c>
      <c r="C32" s="50" t="s">
        <v>19</v>
      </c>
      <c r="D32" s="11">
        <v>36203.586930963531</v>
      </c>
      <c r="E32" s="10">
        <f t="shared" si="0"/>
        <v>0.14284401452510073</v>
      </c>
    </row>
    <row r="33" spans="1:6">
      <c r="A33" s="41" t="s">
        <v>45</v>
      </c>
      <c r="B33" s="47" t="s">
        <v>46</v>
      </c>
      <c r="C33" s="51"/>
      <c r="D33" s="11">
        <v>408535.07678022701</v>
      </c>
      <c r="E33" s="10">
        <f t="shared" si="0"/>
        <v>1.6119063161583465</v>
      </c>
    </row>
    <row r="34" spans="1:6" s="35" customFormat="1" ht="30">
      <c r="A34" s="41" t="s">
        <v>47</v>
      </c>
      <c r="B34" s="49" t="s">
        <v>48</v>
      </c>
      <c r="C34" s="50" t="s">
        <v>49</v>
      </c>
      <c r="D34" s="33">
        <v>143325.6851565713</v>
      </c>
      <c r="E34" s="34">
        <f t="shared" si="0"/>
        <v>0.56550242635807257</v>
      </c>
    </row>
    <row r="35" spans="1:6" ht="30">
      <c r="A35" s="41" t="s">
        <v>50</v>
      </c>
      <c r="B35" s="49" t="s">
        <v>51</v>
      </c>
      <c r="C35" s="50" t="s">
        <v>52</v>
      </c>
      <c r="D35" s="11">
        <v>40119.211556727823</v>
      </c>
      <c r="E35" s="10">
        <f t="shared" si="0"/>
        <v>0.15829341024337826</v>
      </c>
    </row>
    <row r="36" spans="1:6">
      <c r="A36" s="41" t="s">
        <v>53</v>
      </c>
      <c r="B36" s="49" t="s">
        <v>54</v>
      </c>
      <c r="C36" s="50" t="s">
        <v>110</v>
      </c>
      <c r="D36" s="11">
        <v>41395.261808145078</v>
      </c>
      <c r="E36" s="10">
        <f t="shared" si="0"/>
        <v>0.16332816387140375</v>
      </c>
    </row>
    <row r="37" spans="1:6" ht="30">
      <c r="A37" s="41" t="s">
        <v>55</v>
      </c>
      <c r="B37" s="49" t="s">
        <v>56</v>
      </c>
      <c r="C37" s="50" t="s">
        <v>57</v>
      </c>
      <c r="D37" s="11">
        <v>57551.380448956399</v>
      </c>
      <c r="E37" s="10">
        <f t="shared" si="0"/>
        <v>0.22707336266062997</v>
      </c>
    </row>
    <row r="38" spans="1:6">
      <c r="A38" s="41" t="s">
        <v>58</v>
      </c>
      <c r="B38" s="49" t="s">
        <v>59</v>
      </c>
      <c r="C38" s="50" t="s">
        <v>19</v>
      </c>
      <c r="D38" s="11">
        <v>48739.115274848569</v>
      </c>
      <c r="E38" s="10">
        <f t="shared" si="0"/>
        <v>0.1923038980512348</v>
      </c>
    </row>
    <row r="39" spans="1:6">
      <c r="A39" s="41" t="s">
        <v>60</v>
      </c>
      <c r="B39" s="49" t="s">
        <v>64</v>
      </c>
      <c r="C39" s="52" t="s">
        <v>88</v>
      </c>
      <c r="D39" s="11">
        <v>45507.074564176277</v>
      </c>
      <c r="E39" s="10">
        <f t="shared" si="0"/>
        <v>0.17955163482656147</v>
      </c>
    </row>
    <row r="40" spans="1:6">
      <c r="A40" s="41" t="s">
        <v>62</v>
      </c>
      <c r="B40" s="49" t="s">
        <v>61</v>
      </c>
      <c r="C40" s="52" t="s">
        <v>17</v>
      </c>
      <c r="D40" s="11">
        <v>24131.38204883138</v>
      </c>
      <c r="E40" s="10">
        <f t="shared" si="0"/>
        <v>9.5212209068320744E-2</v>
      </c>
    </row>
    <row r="41" spans="1:6">
      <c r="A41" s="41" t="s">
        <v>63</v>
      </c>
      <c r="B41" s="49" t="s">
        <v>44</v>
      </c>
      <c r="C41" s="52" t="s">
        <v>21</v>
      </c>
      <c r="D41" s="11">
        <v>7765.9659219701707</v>
      </c>
      <c r="E41" s="10">
        <f t="shared" si="0"/>
        <v>3.0641211078744911E-2</v>
      </c>
    </row>
    <row r="42" spans="1:6" ht="36">
      <c r="A42" s="4">
        <v>6</v>
      </c>
      <c r="B42" s="36" t="s">
        <v>87</v>
      </c>
      <c r="C42" s="27" t="s">
        <v>78</v>
      </c>
      <c r="D42" s="7">
        <f>(126000+3436.587)/1.18*1.2+F42</f>
        <v>168754.68603657943</v>
      </c>
      <c r="E42" s="6">
        <f t="shared" si="0"/>
        <v>0.66583448953151592</v>
      </c>
      <c r="F42">
        <v>37124.2585789523</v>
      </c>
    </row>
    <row r="43" spans="1:6" ht="24">
      <c r="A43" s="4">
        <v>7</v>
      </c>
      <c r="B43" s="12" t="s">
        <v>65</v>
      </c>
      <c r="C43" s="27" t="s">
        <v>83</v>
      </c>
      <c r="D43" s="7">
        <f>13096.92384/1.18*1.2</f>
        <v>13318.9056</v>
      </c>
      <c r="E43" s="6">
        <f t="shared" si="0"/>
        <v>5.2550758260853099E-2</v>
      </c>
    </row>
    <row r="44" spans="1:6" ht="24">
      <c r="A44" s="4">
        <v>8</v>
      </c>
      <c r="B44" s="12" t="s">
        <v>66</v>
      </c>
      <c r="C44" s="27" t="s">
        <v>67</v>
      </c>
      <c r="D44" s="7">
        <f>439016.037492142/1.18*1.2</f>
        <v>446456.98728014441</v>
      </c>
      <c r="E44" s="6">
        <f t="shared" si="0"/>
        <v>1.7615301074307215</v>
      </c>
    </row>
    <row r="45" spans="1:6">
      <c r="A45" s="4">
        <v>9</v>
      </c>
      <c r="B45" s="12" t="s">
        <v>68</v>
      </c>
      <c r="C45" s="27" t="s">
        <v>69</v>
      </c>
      <c r="D45" s="7">
        <v>73424.811600000001</v>
      </c>
      <c r="E45" s="6">
        <f t="shared" si="0"/>
        <v>0.2897031963902712</v>
      </c>
    </row>
    <row r="46" spans="1:6" ht="25.5">
      <c r="A46" s="4">
        <v>10</v>
      </c>
      <c r="B46" s="12" t="s">
        <v>70</v>
      </c>
      <c r="C46" s="27" t="s">
        <v>69</v>
      </c>
      <c r="D46" s="7">
        <v>59156.932211999992</v>
      </c>
      <c r="E46" s="6">
        <f t="shared" si="0"/>
        <v>0.23340818964333568</v>
      </c>
    </row>
    <row r="47" spans="1:6" ht="24">
      <c r="A47" s="4">
        <v>11</v>
      </c>
      <c r="B47" s="32" t="s">
        <v>71</v>
      </c>
      <c r="C47" s="27" t="s">
        <v>67</v>
      </c>
      <c r="D47" s="7">
        <v>523354.03924284602</v>
      </c>
      <c r="E47" s="6">
        <f t="shared" si="0"/>
        <v>2.0649332930996849</v>
      </c>
    </row>
    <row r="48" spans="1:6" ht="38.25">
      <c r="A48" s="4">
        <v>12</v>
      </c>
      <c r="B48" s="12" t="s">
        <v>89</v>
      </c>
      <c r="C48" s="40" t="s">
        <v>90</v>
      </c>
      <c r="D48" s="7">
        <f>36759.36*1.05/1.18*1.2</f>
        <v>39251.520000000004</v>
      </c>
      <c r="E48" s="6">
        <f t="shared" si="0"/>
        <v>0.15486986700251418</v>
      </c>
    </row>
    <row r="49" spans="1:5" ht="25.5">
      <c r="A49" s="13"/>
      <c r="B49" s="12" t="s">
        <v>72</v>
      </c>
      <c r="C49" s="26"/>
      <c r="D49" s="14">
        <f>D12+D13+D14+D15+D24+D42+D43+D44+D45+D46+D47+D48</f>
        <v>4994645.5154816043</v>
      </c>
      <c r="E49" s="6">
        <f t="shared" si="0"/>
        <v>19.706754966618863</v>
      </c>
    </row>
    <row r="50" spans="1:5" ht="82.5">
      <c r="A50" s="8"/>
      <c r="B50" s="24" t="s">
        <v>73</v>
      </c>
      <c r="C50" s="37" t="s">
        <v>74</v>
      </c>
      <c r="D50" s="14">
        <v>991504.25138053042</v>
      </c>
      <c r="E50" s="14">
        <f t="shared" si="0"/>
        <v>3.9120556743721031</v>
      </c>
    </row>
    <row r="51" spans="1:5" ht="38.25">
      <c r="A51" s="15"/>
      <c r="B51" s="12" t="s">
        <v>75</v>
      </c>
      <c r="C51" s="28"/>
      <c r="D51" s="7">
        <f>D49+D50</f>
        <v>5986149.7668621344</v>
      </c>
      <c r="E51" s="14">
        <f>D51/12/$C$5</f>
        <v>23.618810640990969</v>
      </c>
    </row>
    <row r="52" spans="1:5" ht="15" hidden="1" customHeight="1">
      <c r="A52" s="53" t="s">
        <v>82</v>
      </c>
      <c r="B52" s="54"/>
      <c r="C52" s="54"/>
      <c r="D52" s="54"/>
      <c r="E52" s="55"/>
    </row>
    <row r="53" spans="1:5" ht="45.75" hidden="1" customHeight="1">
      <c r="A53" s="4">
        <v>1</v>
      </c>
      <c r="B53" s="32" t="s">
        <v>71</v>
      </c>
      <c r="C53" s="27" t="s">
        <v>67</v>
      </c>
      <c r="D53" s="7">
        <v>498432.41832652001</v>
      </c>
      <c r="E53" s="6">
        <f>D53/12/C9</f>
        <v>2.0319365832685961</v>
      </c>
    </row>
    <row r="54" spans="1:5">
      <c r="A54" s="16"/>
      <c r="B54" s="17"/>
      <c r="C54" s="29"/>
      <c r="D54" s="18"/>
      <c r="E54" s="18"/>
    </row>
    <row r="55" spans="1:5">
      <c r="A55" s="30"/>
      <c r="B55" s="30"/>
      <c r="C55" s="30"/>
      <c r="D55" s="30"/>
      <c r="E55" s="30"/>
    </row>
    <row r="56" spans="1:5">
      <c r="A56" s="23"/>
      <c r="B56" s="56" t="s">
        <v>85</v>
      </c>
      <c r="C56" s="56"/>
      <c r="D56" s="56" t="s">
        <v>86</v>
      </c>
      <c r="E56" s="56"/>
    </row>
    <row r="57" spans="1:5" ht="45" customHeight="1">
      <c r="A57" s="23"/>
      <c r="B57" s="23"/>
      <c r="C57" s="23"/>
      <c r="D57" s="23"/>
      <c r="E57" s="23"/>
    </row>
    <row r="58" spans="1:5">
      <c r="A58" s="23"/>
      <c r="B58" s="23" t="s">
        <v>76</v>
      </c>
      <c r="C58" s="23"/>
      <c r="D58" s="56" t="s">
        <v>77</v>
      </c>
      <c r="E58" s="56"/>
    </row>
    <row r="59" spans="1:5" ht="19.5" customHeight="1">
      <c r="A59" s="23"/>
      <c r="B59" s="23"/>
      <c r="C59" s="30"/>
      <c r="D59" s="23"/>
      <c r="E59" s="23"/>
    </row>
    <row r="60" spans="1:5">
      <c r="A60" s="23"/>
      <c r="B60" s="23"/>
      <c r="C60" s="30"/>
      <c r="D60" s="23"/>
      <c r="E60" s="23"/>
    </row>
    <row r="61" spans="1:5">
      <c r="A61" s="23"/>
      <c r="B61" s="23"/>
      <c r="C61" s="30"/>
      <c r="D61" s="23"/>
      <c r="E61" s="23"/>
    </row>
    <row r="62" spans="1:5">
      <c r="A62" s="23"/>
      <c r="B62" s="23"/>
      <c r="C62" s="30"/>
      <c r="D62" s="23"/>
      <c r="E62" s="23"/>
    </row>
    <row r="63" spans="1:5">
      <c r="A63" s="23"/>
      <c r="B63" s="23"/>
      <c r="C63" s="30"/>
      <c r="D63" s="23"/>
      <c r="E63" s="23"/>
    </row>
    <row r="64" spans="1:5">
      <c r="A64" s="23"/>
      <c r="B64" s="23"/>
      <c r="C64" s="30"/>
      <c r="D64" s="23"/>
      <c r="E64" s="23"/>
    </row>
    <row r="65" spans="1:5">
      <c r="A65" s="23"/>
      <c r="B65" s="23"/>
      <c r="C65" s="30"/>
      <c r="D65" s="23"/>
      <c r="E65" s="23"/>
    </row>
    <row r="66" spans="1:5">
      <c r="A66" s="23"/>
      <c r="B66" s="23"/>
      <c r="C66" s="30"/>
      <c r="D66" s="23"/>
      <c r="E66" s="23"/>
    </row>
    <row r="67" spans="1:5">
      <c r="A67" s="23"/>
      <c r="B67" s="23"/>
      <c r="C67" s="30"/>
      <c r="D67" s="23"/>
      <c r="E67" s="23"/>
    </row>
    <row r="68" spans="1:5">
      <c r="A68" s="23"/>
      <c r="B68" s="23"/>
      <c r="C68" s="30"/>
      <c r="D68" s="23"/>
      <c r="E68" s="23"/>
    </row>
    <row r="69" spans="1:5">
      <c r="A69" s="23"/>
      <c r="B69" s="23"/>
      <c r="C69" s="30"/>
      <c r="D69" s="23"/>
      <c r="E69" s="23"/>
    </row>
    <row r="70" spans="1:5">
      <c r="A70" s="23"/>
      <c r="B70" s="23"/>
      <c r="C70" s="30"/>
      <c r="D70" s="23"/>
      <c r="E70" s="23"/>
    </row>
    <row r="71" spans="1:5">
      <c r="A71" s="23"/>
      <c r="B71" s="23"/>
      <c r="C71" s="30"/>
      <c r="D71" s="23"/>
      <c r="E71" s="23"/>
    </row>
    <row r="72" spans="1:5">
      <c r="A72" s="23"/>
      <c r="B72" s="23"/>
      <c r="C72" s="30"/>
      <c r="D72" s="23"/>
      <c r="E72" s="23"/>
    </row>
    <row r="73" spans="1:5" s="20" customFormat="1">
      <c r="A73" s="23"/>
      <c r="B73" s="23"/>
      <c r="C73" s="30"/>
      <c r="D73" s="23"/>
      <c r="E73" s="23"/>
    </row>
    <row r="74" spans="1:5" s="20" customFormat="1">
      <c r="A74" s="23"/>
      <c r="B74" s="23"/>
      <c r="C74" s="30"/>
      <c r="D74" s="23"/>
      <c r="E74" s="23"/>
    </row>
    <row r="75" spans="1:5" s="20" customFormat="1">
      <c r="A75" s="23"/>
      <c r="B75" s="23"/>
      <c r="C75" s="30"/>
      <c r="D75" s="23"/>
      <c r="E75" s="23"/>
    </row>
    <row r="76" spans="1:5" s="20" customFormat="1">
      <c r="A76" s="23"/>
      <c r="B76" s="23"/>
      <c r="C76" s="30"/>
      <c r="D76" s="23"/>
      <c r="E76" s="23"/>
    </row>
    <row r="77" spans="1:5" s="20" customFormat="1">
      <c r="A77" s="23"/>
      <c r="B77" s="23"/>
      <c r="C77" s="30"/>
      <c r="D77" s="23"/>
      <c r="E77" s="23"/>
    </row>
    <row r="78" spans="1:5" s="20" customFormat="1">
      <c r="A78" s="23"/>
      <c r="B78" s="23"/>
      <c r="C78" s="30"/>
      <c r="D78" s="23"/>
      <c r="E78" s="23"/>
    </row>
    <row r="79" spans="1:5" s="20" customFormat="1">
      <c r="A79" s="23"/>
      <c r="B79" s="23"/>
      <c r="C79" s="30"/>
      <c r="D79" s="23"/>
      <c r="E79" s="23"/>
    </row>
    <row r="80" spans="1:5" s="20" customFormat="1">
      <c r="A80" s="23"/>
      <c r="B80" s="23"/>
      <c r="C80" s="30"/>
      <c r="D80" s="23"/>
      <c r="E80" s="23"/>
    </row>
    <row r="81" spans="1:5" s="20" customFormat="1">
      <c r="A81" s="23"/>
      <c r="B81" s="23"/>
      <c r="C81" s="30"/>
      <c r="D81" s="23"/>
      <c r="E81" s="23"/>
    </row>
    <row r="82" spans="1:5" s="20" customFormat="1">
      <c r="A82" s="23"/>
      <c r="B82" s="23"/>
      <c r="C82" s="30"/>
      <c r="D82" s="23"/>
      <c r="E82" s="23"/>
    </row>
    <row r="83" spans="1:5" s="20" customFormat="1">
      <c r="A83" s="23"/>
      <c r="B83" s="23"/>
      <c r="C83" s="30"/>
      <c r="D83" s="23"/>
      <c r="E83" s="23"/>
    </row>
    <row r="84" spans="1:5" s="20" customFormat="1">
      <c r="A84" s="23"/>
      <c r="B84" s="23"/>
      <c r="C84" s="30"/>
      <c r="D84" s="23"/>
      <c r="E84" s="23"/>
    </row>
    <row r="85" spans="1:5" s="20" customFormat="1">
      <c r="A85" s="23"/>
      <c r="B85" s="23"/>
      <c r="C85" s="30"/>
      <c r="D85" s="23"/>
      <c r="E85" s="23"/>
    </row>
    <row r="86" spans="1:5" s="20" customFormat="1">
      <c r="A86" s="23"/>
      <c r="B86" s="23"/>
      <c r="C86" s="30"/>
      <c r="D86" s="23"/>
      <c r="E86" s="23"/>
    </row>
    <row r="87" spans="1:5" s="20" customFormat="1">
      <c r="A87" s="23"/>
      <c r="B87" s="23"/>
      <c r="C87" s="30"/>
      <c r="D87" s="23"/>
      <c r="E87" s="23"/>
    </row>
    <row r="88" spans="1:5" s="20" customFormat="1">
      <c r="A88" s="23"/>
      <c r="B88" s="23"/>
      <c r="C88" s="30"/>
      <c r="D88" s="23"/>
      <c r="E88" s="23"/>
    </row>
    <row r="89" spans="1:5" s="20" customFormat="1">
      <c r="A89" s="23"/>
      <c r="B89" s="23"/>
      <c r="C89" s="30"/>
      <c r="D89" s="23"/>
      <c r="E89" s="23"/>
    </row>
    <row r="90" spans="1:5" s="20" customFormat="1">
      <c r="A90" s="23"/>
      <c r="B90" s="23"/>
      <c r="C90" s="30"/>
      <c r="D90" s="23"/>
      <c r="E90" s="23"/>
    </row>
    <row r="91" spans="1:5" s="20" customFormat="1">
      <c r="A91" s="23"/>
      <c r="B91" s="23"/>
      <c r="C91" s="30"/>
      <c r="D91" s="23"/>
      <c r="E91" s="23"/>
    </row>
    <row r="92" spans="1:5" s="20" customFormat="1">
      <c r="A92" s="23"/>
      <c r="B92" s="23"/>
      <c r="C92" s="30"/>
      <c r="D92" s="23"/>
      <c r="E92" s="23"/>
    </row>
    <row r="93" spans="1:5" s="20" customFormat="1">
      <c r="A93" s="23"/>
      <c r="B93" s="23"/>
      <c r="C93" s="30"/>
      <c r="D93" s="23"/>
      <c r="E93" s="23"/>
    </row>
    <row r="94" spans="1:5" s="20" customFormat="1">
      <c r="A94" s="23"/>
      <c r="B94" s="23"/>
      <c r="C94" s="30"/>
      <c r="D94" s="23"/>
      <c r="E94" s="23"/>
    </row>
    <row r="95" spans="1:5" s="20" customFormat="1">
      <c r="A95" s="23"/>
      <c r="B95" s="23"/>
      <c r="C95" s="30"/>
      <c r="D95" s="23"/>
      <c r="E95" s="23"/>
    </row>
    <row r="96" spans="1:5" s="20" customFormat="1">
      <c r="A96" s="23"/>
      <c r="B96" s="23"/>
      <c r="C96" s="30"/>
      <c r="D96" s="23"/>
      <c r="E96" s="23"/>
    </row>
    <row r="97" spans="1:5">
      <c r="A97" s="23"/>
      <c r="B97" s="23"/>
      <c r="C97" s="30"/>
      <c r="D97" s="23"/>
      <c r="E97" s="23"/>
    </row>
  </sheetData>
  <mergeCells count="21">
    <mergeCell ref="D58:E58"/>
    <mergeCell ref="A9:B9"/>
    <mergeCell ref="C9:E9"/>
    <mergeCell ref="A10:B10"/>
    <mergeCell ref="A11:E11"/>
    <mergeCell ref="A52:E52"/>
    <mergeCell ref="B56:C56"/>
    <mergeCell ref="D56:E56"/>
    <mergeCell ref="A6:B6"/>
    <mergeCell ref="C6:E6"/>
    <mergeCell ref="A7:B7"/>
    <mergeCell ref="C7:E7"/>
    <mergeCell ref="A8:B8"/>
    <mergeCell ref="C8:E8"/>
    <mergeCell ref="A5:B5"/>
    <mergeCell ref="C5:E5"/>
    <mergeCell ref="C1:E1"/>
    <mergeCell ref="C2:E2"/>
    <mergeCell ref="A3:E3"/>
    <mergeCell ref="A4:B4"/>
    <mergeCell ref="C4:E4"/>
  </mergeCells>
  <pageMargins left="0.35433070866141736" right="0.35433070866141736" top="0.55118110236220474" bottom="0.55118110236220474" header="0" footer="0"/>
  <pageSetup paperSize="9" scale="75" orientation="portrait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66.4+5%</vt:lpstr>
      <vt:lpstr>66.4+5% (для отчета)</vt:lpstr>
      <vt:lpstr>'66.4+5%'!Область_печати</vt:lpstr>
      <vt:lpstr>'66.4+5% (для отчета)'!Область_печати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user</cp:lastModifiedBy>
  <cp:lastPrinted>2021-02-25T05:59:06Z</cp:lastPrinted>
  <dcterms:created xsi:type="dcterms:W3CDTF">2013-11-22T03:06:34Z</dcterms:created>
  <dcterms:modified xsi:type="dcterms:W3CDTF">2021-04-12T01:10:43Z</dcterms:modified>
</cp:coreProperties>
</file>