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017" sheetId="1" r:id="rId1"/>
  </sheets>
  <definedNames>
    <definedName name="_xlnm.Print_Area" localSheetId="0">'2017'!$A$1:$K$40</definedName>
  </definedNames>
  <calcPr calcId="125725"/>
</workbook>
</file>

<file path=xl/calcChain.xml><?xml version="1.0" encoding="utf-8"?>
<calcChain xmlns="http://schemas.openxmlformats.org/spreadsheetml/2006/main">
  <c r="J33" i="1"/>
  <c r="J32"/>
  <c r="J9"/>
  <c r="J8"/>
  <c r="J34"/>
  <c r="G5"/>
  <c r="H34"/>
  <c r="D34"/>
  <c r="I33"/>
  <c r="I34" s="1"/>
  <c r="E33"/>
  <c r="E34" s="1"/>
  <c r="F34" s="1"/>
  <c r="I31"/>
  <c r="E31"/>
  <c r="I30"/>
  <c r="E30"/>
  <c r="I28"/>
  <c r="E28"/>
  <c r="I27"/>
  <c r="E27"/>
  <c r="I26"/>
  <c r="E26"/>
  <c r="I25"/>
  <c r="E25"/>
  <c r="I24"/>
  <c r="E24"/>
  <c r="I23"/>
  <c r="E23"/>
  <c r="H22"/>
  <c r="D22"/>
  <c r="I21"/>
  <c r="E21"/>
  <c r="I20"/>
  <c r="E20"/>
  <c r="I19"/>
  <c r="E19"/>
  <c r="I18"/>
  <c r="E18"/>
  <c r="I17"/>
  <c r="E17"/>
  <c r="I16"/>
  <c r="E16"/>
  <c r="I15"/>
  <c r="H15"/>
  <c r="E15"/>
  <c r="D15"/>
  <c r="H11"/>
  <c r="I11"/>
  <c r="E11"/>
  <c r="D11"/>
  <c r="I10"/>
  <c r="E10"/>
  <c r="I9"/>
  <c r="E9"/>
  <c r="I8"/>
  <c r="F8"/>
  <c r="E8"/>
  <c r="G3"/>
  <c r="K32" s="1"/>
  <c r="D14"/>
  <c r="E14" s="1"/>
  <c r="K19"/>
  <c r="K24"/>
  <c r="K9"/>
  <c r="K11"/>
  <c r="K15"/>
  <c r="K22"/>
  <c r="K28"/>
  <c r="K29"/>
  <c r="K14"/>
  <c r="K17"/>
  <c r="K21"/>
  <c r="H14"/>
  <c r="I14"/>
  <c r="K26"/>
  <c r="K31"/>
  <c r="F33"/>
  <c r="K10"/>
  <c r="K16"/>
  <c r="K18"/>
  <c r="K20"/>
  <c r="K23"/>
  <c r="K25"/>
  <c r="K27"/>
  <c r="K30"/>
  <c r="K33" l="1"/>
  <c r="K34"/>
  <c r="K8"/>
</calcChain>
</file>

<file path=xl/sharedStrings.xml><?xml version="1.0" encoding="utf-8"?>
<sst xmlns="http://schemas.openxmlformats.org/spreadsheetml/2006/main" count="107" uniqueCount="93">
  <si>
    <t>Характеристика МКД</t>
  </si>
  <si>
    <t>12-ти этажный кирпичный многоквартирный дом (от 10 до 30 лет эксплуатации)</t>
  </si>
  <si>
    <t>м-н "Сибирский", дом 1</t>
  </si>
  <si>
    <t>Общая площадь помещений собственников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</si>
  <si>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</si>
  <si>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</si>
  <si>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</si>
  <si>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</si>
  <si>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r>
      <t xml:space="preserve">Стоимость работ и услуг в </t>
    </r>
    <r>
      <rPr>
        <b/>
        <u/>
        <sz val="10"/>
        <color indexed="8"/>
        <rFont val="Times New Roman"/>
        <family val="1"/>
        <charset val="204"/>
      </rPr>
      <t>год,</t>
    </r>
    <r>
      <rPr>
        <sz val="10"/>
        <color theme="1"/>
        <rFont val="Times New Roman"/>
        <family val="1"/>
        <charset val="204"/>
      </rPr>
      <t xml:space="preserve"> руб.</t>
    </r>
  </si>
  <si>
    <t>Цена работ и услуг на 1 кв.м. площади помещений в месяц, руб.</t>
  </si>
  <si>
    <t>Размер платы за 1 кв.м. площади помещений в месяц, руб.</t>
  </si>
  <si>
    <t>I</t>
  </si>
  <si>
    <t>СОДЕРЖАНИЕ ОБЩЕГО ИМУЩЕСТВА ДОМА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</si>
  <si>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</si>
  <si>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</si>
  <si>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</si>
  <si>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</si>
  <si>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</si>
  <si>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</si>
  <si>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</si>
  <si>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4.1.</t>
  </si>
  <si>
    <t xml:space="preserve">мытье лестничных клеток </t>
  </si>
  <si>
    <t>1 раз в месяц</t>
  </si>
  <si>
    <t>4.2.</t>
  </si>
  <si>
    <t>прометание лестничных клеток и маршей – 1 раз в месяц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</si>
  <si>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</si>
  <si>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</si>
  <si>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</si>
  <si>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</si>
  <si>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</si>
  <si>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</si>
  <si>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асфальт  1 класса - 1 раз в двое суток, асфальт 2 и 3 класса - 1 раз в 2 суток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</si>
  <si>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</si>
  <si>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</si>
  <si>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</si>
  <si>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 xml:space="preserve"> 1 раз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</si>
  <si>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</si>
  <si>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</si>
  <si>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</si>
  <si>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</si>
  <si>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</si>
  <si>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1 раз в неделю</t>
  </si>
  <si>
    <t>5.1.5.</t>
  </si>
  <si>
    <t>очистка контейнерной площадки</t>
  </si>
  <si>
    <t>5 раз в неделю</t>
  </si>
  <si>
    <t>5.1.6.</t>
  </si>
  <si>
    <t>сметание снега со ступеней и площадки перед входом в подъезд</t>
  </si>
  <si>
    <t>4 раза в неделю</t>
  </si>
  <si>
    <t>5 раза в неделю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</si>
  <si>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</si>
  <si>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</si>
  <si>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</si>
  <si>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</si>
  <si>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</si>
  <si>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асфальт  1 класса - 1 раз в двое суток, грунт 2 класса и асфальт 2 и 3 класса - 1 раз в 2 суток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</si>
  <si>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</si>
  <si>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</si>
  <si>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</si>
  <si>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</si>
  <si>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</si>
  <si>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</si>
  <si>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</si>
  <si>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</si>
  <si>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2 раза в неделю</t>
  </si>
  <si>
    <t>5.2.5.</t>
  </si>
  <si>
    <t>уборка контейнерной площадки</t>
  </si>
  <si>
    <t>5.2.6.</t>
  </si>
  <si>
    <t>протирка указателей</t>
  </si>
  <si>
    <t>2 раза за период</t>
  </si>
  <si>
    <t>1 раз за период</t>
  </si>
  <si>
    <t>5.2.7.</t>
  </si>
  <si>
    <t>озеленение, кошение газонов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</si>
  <si>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</si>
  <si>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</si>
  <si>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</si>
  <si>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квартал, дезинсекция - 2 раза в год</t>
  </si>
  <si>
    <t>дератизация - 1 раз в полгода
дезинсекция - 1 раз в год</t>
  </si>
  <si>
    <t>УПРАВЛЕНИЕ МНОГОКВАРТИРНЫМ ДОМОМ</t>
  </si>
  <si>
    <t xml:space="preserve"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риему заявок от населения и функций, связанных с регистрацией граждан и др. 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</si>
  <si>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</si>
  <si>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</si>
  <si>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Сумма фактических затрат в год, руб.</t>
  </si>
  <si>
    <t>В расчёте на 1 кв.м. площади помещений в месяц, руб.</t>
  </si>
  <si>
    <t>Техническое обслуживание системы ППА</t>
  </si>
  <si>
    <t>ежеквартально</t>
  </si>
  <si>
    <t xml:space="preserve">ОТЧЁТ
о выполнении договора управления многоквартирным домом № 1,
 оборудованным подземной автостоянкой, 
в п. Голубой Залив, микрорайон "Сибирский" </t>
  </si>
  <si>
    <t>Проведение технических осмотров, профилактического ремонта и устранение незначительных неисправностей в системах ото-пления, водоснабжения, водоотведения, канализации, электро-снабжения,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управления, ППР 1 раз в год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</si>
  <si>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</si>
  <si>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Директор ООО "КЖЭК "Горский"</t>
  </si>
  <si>
    <t>С.В. Занина</t>
  </si>
  <si>
    <t>Экономист</t>
  </si>
  <si>
    <t>М.А. Иващук</t>
  </si>
  <si>
    <t>в течение летнего периода 3 раза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</si>
</sst>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/>
    <xf numFmtId="4" fontId="4" fillId="0" borderId="0" xfId="0" applyNumberFormat="1" applyFont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/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21" fillId="0" borderId="0" xfId="0" applyFont="1"/>
    <xf numFmtId="164" fontId="7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4" fontId="21" fillId="0" borderId="0" xfId="0" applyNumberFormat="1" applyFont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0" fillId="2" borderId="0" xfId="0" applyNumberFormat="1" applyFill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0" fontId="0" fillId="2" borderId="0" xfId="0" applyFill="1"/>
    <xf numFmtId="2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wrapText="1"/>
    </xf>
    <xf numFmtId="0" fontId="27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4" fontId="8" fillId="0" borderId="2" xfId="0" applyNumberFormat="1" applyFont="1" applyFill="1" applyBorder="1" applyAlignment="1">
      <alignment vertical="center" wrapText="1"/>
    </xf>
    <xf numFmtId="4" fontId="11" fillId="0" borderId="4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0" fontId="2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65"/>
  <sheetViews>
    <sheetView tabSelected="1" view="pageBreakPreview" topLeftCell="A16" zoomScale="85" zoomScaleSheetLayoutView="85" workbookViewId="0">
      <selection activeCell="G30" sqref="G30"/>
    </sheetView>
  </sheetViews>
  <sheetFormatPr defaultRowHeight="15"/>
  <cols>
    <col min="1" max="1" width="5.85546875" style="1" customWidth="1"/>
    <col min="2" max="2" width="29.42578125" style="2" customWidth="1"/>
    <col min="3" max="3" width="66.28515625" style="2" hidden="1" customWidth="1"/>
    <col min="4" max="4" width="14.85546875" style="3" hidden="1" customWidth="1"/>
    <col min="5" max="6" width="16" style="2" hidden="1" customWidth="1"/>
    <col min="7" max="7" width="50.28515625" style="76" customWidth="1"/>
    <col min="8" max="8" width="18" style="2" hidden="1" customWidth="1"/>
    <col min="9" max="9" width="16" style="2" hidden="1" customWidth="1"/>
    <col min="10" max="10" width="15.140625" style="77" customWidth="1"/>
    <col min="11" max="11" width="15.28515625" style="78" customWidth="1"/>
    <col min="12" max="12" width="9.42578125" style="4" customWidth="1"/>
    <col min="13" max="13" width="9.85546875" style="4" bestFit="1" customWidth="1"/>
    <col min="14" max="14" width="11.140625" bestFit="1" customWidth="1"/>
  </cols>
  <sheetData>
    <row r="1" spans="1:17" ht="75.75" customHeight="1">
      <c r="A1" s="99" t="s">
        <v>85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7" ht="15" customHeight="1">
      <c r="A2" s="101" t="s">
        <v>0</v>
      </c>
      <c r="B2" s="89"/>
      <c r="C2" s="83" t="s">
        <v>1</v>
      </c>
      <c r="D2" s="83"/>
      <c r="E2" s="83"/>
      <c r="F2" s="102"/>
      <c r="G2" s="83" t="s">
        <v>2</v>
      </c>
      <c r="H2" s="83"/>
      <c r="I2" s="83"/>
      <c r="J2" s="83"/>
      <c r="K2" s="102"/>
    </row>
    <row r="3" spans="1:17" ht="14.25" customHeight="1">
      <c r="A3" s="88" t="s">
        <v>3</v>
      </c>
      <c r="B3" s="89"/>
      <c r="C3" s="90">
        <v>5150</v>
      </c>
      <c r="D3" s="85"/>
      <c r="E3" s="85"/>
      <c r="F3" s="91"/>
      <c r="G3" s="92">
        <f>G5+G4</f>
        <v>1804</v>
      </c>
      <c r="H3" s="93"/>
      <c r="I3" s="93"/>
      <c r="J3" s="93"/>
      <c r="K3" s="93"/>
    </row>
    <row r="4" spans="1:17" ht="14.25" customHeight="1">
      <c r="A4" s="94" t="s">
        <v>4</v>
      </c>
      <c r="B4" s="95"/>
      <c r="C4" s="5"/>
      <c r="D4" s="6"/>
      <c r="E4" s="6"/>
      <c r="F4" s="7"/>
      <c r="G4" s="96">
        <v>1557.1</v>
      </c>
      <c r="H4" s="97"/>
      <c r="I4" s="97"/>
      <c r="J4" s="97"/>
      <c r="K4" s="98"/>
      <c r="M4" s="79"/>
      <c r="N4" s="80"/>
      <c r="O4" s="80"/>
      <c r="P4" s="80"/>
      <c r="Q4" s="81"/>
    </row>
    <row r="5" spans="1:17" ht="14.25" customHeight="1">
      <c r="A5" s="94" t="s">
        <v>5</v>
      </c>
      <c r="B5" s="95"/>
      <c r="C5" s="5"/>
      <c r="D5" s="6"/>
      <c r="E5" s="6"/>
      <c r="F5" s="7"/>
      <c r="G5" s="96">
        <f>21.6+21.6+24.1+24.1+21.5+21.4+21.5+21.4+24.2+24+21.5</f>
        <v>246.9</v>
      </c>
      <c r="H5" s="97"/>
      <c r="I5" s="97"/>
      <c r="J5" s="97"/>
      <c r="K5" s="98"/>
    </row>
    <row r="6" spans="1:17" ht="53.25" customHeight="1">
      <c r="A6" s="103" t="s">
        <v>6</v>
      </c>
      <c r="B6" s="89"/>
      <c r="C6" s="8" t="s">
        <v>7</v>
      </c>
      <c r="D6" s="9" t="s">
        <v>8</v>
      </c>
      <c r="E6" s="10" t="s">
        <v>9</v>
      </c>
      <c r="F6" s="10" t="s">
        <v>10</v>
      </c>
      <c r="G6" s="11" t="s">
        <v>7</v>
      </c>
      <c r="H6" s="9" t="s">
        <v>8</v>
      </c>
      <c r="I6" s="10" t="s">
        <v>9</v>
      </c>
      <c r="J6" s="9" t="s">
        <v>81</v>
      </c>
      <c r="K6" s="9" t="s">
        <v>82</v>
      </c>
    </row>
    <row r="7" spans="1:17">
      <c r="A7" s="13" t="s">
        <v>11</v>
      </c>
      <c r="B7" s="83" t="s">
        <v>12</v>
      </c>
      <c r="C7" s="84"/>
      <c r="D7" s="84"/>
      <c r="E7" s="84"/>
      <c r="F7" s="84"/>
      <c r="G7" s="85"/>
      <c r="H7" s="85"/>
      <c r="I7" s="85"/>
      <c r="J7" s="14"/>
      <c r="K7" s="15"/>
    </row>
    <row r="8" spans="1:17" ht="180">
      <c r="A8" s="13">
        <v>1</v>
      </c>
      <c r="B8" s="16" t="s">
        <v>13</v>
      </c>
      <c r="C8" s="17" t="s">
        <v>14</v>
      </c>
      <c r="D8" s="18">
        <v>87976.44</v>
      </c>
      <c r="E8" s="18">
        <f>D8/12/5150</f>
        <v>1.4235669902912622</v>
      </c>
      <c r="F8" s="86" t="e">
        <f>#REF!</f>
        <v>#REF!</v>
      </c>
      <c r="G8" s="19" t="s">
        <v>86</v>
      </c>
      <c r="H8" s="18">
        <v>101306.79</v>
      </c>
      <c r="I8" s="20">
        <f t="shared" ref="I8:I14" si="0">H8/12/5150</f>
        <v>1.6392684466019418</v>
      </c>
      <c r="J8" s="21">
        <f>142844.425154508-9680/2</f>
        <v>138004.425154508</v>
      </c>
      <c r="K8" s="22">
        <f>J8/12/$G$3</f>
        <v>6.3749272521483737</v>
      </c>
      <c r="N8" s="23"/>
    </row>
    <row r="9" spans="1:17" ht="144">
      <c r="A9" s="13">
        <v>2</v>
      </c>
      <c r="B9" s="16" t="s">
        <v>15</v>
      </c>
      <c r="C9" s="17" t="s">
        <v>16</v>
      </c>
      <c r="D9" s="18">
        <v>114756.45</v>
      </c>
      <c r="E9" s="18">
        <f>D9/12/5150</f>
        <v>1.8569004854368933</v>
      </c>
      <c r="F9" s="87"/>
      <c r="G9" s="19" t="s">
        <v>87</v>
      </c>
      <c r="H9" s="18">
        <v>80017.539999999994</v>
      </c>
      <c r="I9" s="20">
        <f t="shared" si="0"/>
        <v>1.2947822006472491</v>
      </c>
      <c r="J9" s="21">
        <f>95503.7903304289-9680/2</f>
        <v>90663.790330428907</v>
      </c>
      <c r="K9" s="22">
        <f t="shared" ref="K9:K34" si="1">J9/12/$G$3</f>
        <v>4.1880908319673367</v>
      </c>
      <c r="N9" s="23"/>
    </row>
    <row r="10" spans="1:17" ht="25.5">
      <c r="A10" s="13">
        <v>3</v>
      </c>
      <c r="B10" s="16" t="s">
        <v>17</v>
      </c>
      <c r="C10" s="25" t="s">
        <v>18</v>
      </c>
      <c r="D10" s="20">
        <v>35844</v>
      </c>
      <c r="E10" s="18">
        <f>D10/12/5150</f>
        <v>0.57999999999999996</v>
      </c>
      <c r="F10" s="87"/>
      <c r="G10" s="26" t="s">
        <v>18</v>
      </c>
      <c r="H10" s="20">
        <v>35844</v>
      </c>
      <c r="I10" s="20">
        <f t="shared" si="0"/>
        <v>0.57999999999999996</v>
      </c>
      <c r="J10" s="27">
        <v>49160.369222478235</v>
      </c>
      <c r="K10" s="22">
        <f t="shared" si="1"/>
        <v>2.2708965827087138</v>
      </c>
      <c r="N10" s="23"/>
    </row>
    <row r="11" spans="1:17" ht="25.5">
      <c r="A11" s="28">
        <v>4</v>
      </c>
      <c r="B11" s="29" t="s">
        <v>19</v>
      </c>
      <c r="C11" s="30"/>
      <c r="D11" s="31" t="e">
        <f>#REF!+#REF!+#REF!+#REF!+#REF!+#REF!+#REF!+#REF!</f>
        <v>#REF!</v>
      </c>
      <c r="E11" s="31" t="e">
        <f>#REF!+#REF!+#REF!+#REF!+#REF!+#REF!+#REF!+#REF!</f>
        <v>#REF!</v>
      </c>
      <c r="F11" s="87"/>
      <c r="G11" s="32"/>
      <c r="H11" s="31" t="e">
        <f>#REF!+#REF!+#REF!+#REF!+#REF!+#REF!+#REF!+#REF!</f>
        <v>#REF!</v>
      </c>
      <c r="I11" s="33" t="e">
        <f t="shared" si="0"/>
        <v>#REF!</v>
      </c>
      <c r="J11" s="27">
        <v>0</v>
      </c>
      <c r="K11" s="22">
        <f t="shared" si="1"/>
        <v>0</v>
      </c>
      <c r="N11" s="23"/>
    </row>
    <row r="12" spans="1:17" s="39" customFormat="1" ht="16.5" customHeight="1">
      <c r="A12" s="6" t="s">
        <v>20</v>
      </c>
      <c r="B12" s="34" t="s">
        <v>21</v>
      </c>
      <c r="C12" s="25"/>
      <c r="D12" s="35"/>
      <c r="E12" s="25"/>
      <c r="F12" s="87"/>
      <c r="G12" s="26" t="s">
        <v>22</v>
      </c>
      <c r="H12" s="35"/>
      <c r="I12" s="35"/>
      <c r="J12" s="36">
        <v>0</v>
      </c>
      <c r="K12" s="37">
        <v>0</v>
      </c>
      <c r="L12" s="4"/>
      <c r="M12" s="4"/>
      <c r="N12" s="38"/>
    </row>
    <row r="13" spans="1:17" s="39" customFormat="1" ht="30.75" customHeight="1">
      <c r="A13" s="6" t="s">
        <v>23</v>
      </c>
      <c r="B13" s="34" t="s">
        <v>24</v>
      </c>
      <c r="C13" s="25"/>
      <c r="D13" s="35"/>
      <c r="E13" s="25"/>
      <c r="F13" s="87"/>
      <c r="G13" s="26" t="s">
        <v>22</v>
      </c>
      <c r="H13" s="35"/>
      <c r="I13" s="35"/>
      <c r="J13" s="36">
        <v>0</v>
      </c>
      <c r="K13" s="37">
        <v>0</v>
      </c>
      <c r="L13" s="4"/>
      <c r="M13" s="4"/>
      <c r="N13" s="38"/>
    </row>
    <row r="14" spans="1:17" ht="55.5" customHeight="1">
      <c r="A14" s="13">
        <v>5</v>
      </c>
      <c r="B14" s="16" t="s">
        <v>25</v>
      </c>
      <c r="C14" s="40"/>
      <c r="D14" s="41" t="e">
        <f>D15+D22</f>
        <v>#REF!</v>
      </c>
      <c r="E14" s="18" t="e">
        <f t="shared" ref="E14" si="2">D14/12/5150</f>
        <v>#REF!</v>
      </c>
      <c r="F14" s="87"/>
      <c r="G14" s="32"/>
      <c r="H14" s="41" t="e">
        <f>H15+H22</f>
        <v>#REF!</v>
      </c>
      <c r="I14" s="20" t="e">
        <f t="shared" si="0"/>
        <v>#REF!</v>
      </c>
      <c r="J14" s="27">
        <v>235053.7464368061</v>
      </c>
      <c r="K14" s="22">
        <f t="shared" si="1"/>
        <v>10.857989026090452</v>
      </c>
      <c r="N14" s="23"/>
    </row>
    <row r="15" spans="1:17" s="50" customFormat="1">
      <c r="A15" s="42" t="s">
        <v>26</v>
      </c>
      <c r="B15" s="43" t="s">
        <v>27</v>
      </c>
      <c r="C15" s="44"/>
      <c r="D15" s="45" t="e">
        <f>D16+D17+D18+D19+#REF!+D20+D21+#REF!</f>
        <v>#REF!</v>
      </c>
      <c r="E15" s="45" t="e">
        <f>E16+E17+E18+E19+#REF!+E20+E21+#REF!</f>
        <v>#REF!</v>
      </c>
      <c r="F15" s="87"/>
      <c r="G15" s="46"/>
      <c r="H15" s="45" t="e">
        <f>H16+H17+H18+H19+#REF!+H20+H21+#REF!</f>
        <v>#REF!</v>
      </c>
      <c r="I15" s="47" t="e">
        <f>I16+I17+I18+I19+#REF!+I20+I21+#REF!</f>
        <v>#REF!</v>
      </c>
      <c r="J15" s="48">
        <v>109102.97776814426</v>
      </c>
      <c r="K15" s="49">
        <f t="shared" si="1"/>
        <v>5.0398640875898124</v>
      </c>
      <c r="L15" s="4"/>
      <c r="M15" s="4"/>
      <c r="N15" s="23"/>
    </row>
    <row r="16" spans="1:17" ht="24">
      <c r="A16" s="13" t="s">
        <v>28</v>
      </c>
      <c r="B16" s="34" t="s">
        <v>29</v>
      </c>
      <c r="C16" s="51" t="s">
        <v>30</v>
      </c>
      <c r="D16" s="25">
        <v>51311.38</v>
      </c>
      <c r="E16" s="52">
        <f t="shared" ref="E16:E21" si="3">D16/6/5150</f>
        <v>1.6605624595469253</v>
      </c>
      <c r="F16" s="87"/>
      <c r="G16" s="53" t="s">
        <v>31</v>
      </c>
      <c r="H16" s="25">
        <v>51311.38</v>
      </c>
      <c r="I16" s="54">
        <f t="shared" ref="I16:I21" si="4">H16/6/5150</f>
        <v>1.6605624595469253</v>
      </c>
      <c r="J16" s="36">
        <v>42751.223592276066</v>
      </c>
      <c r="K16" s="37">
        <f t="shared" si="1"/>
        <v>1.9748347926956793</v>
      </c>
      <c r="N16" s="23"/>
    </row>
    <row r="17" spans="1:14" ht="25.5">
      <c r="A17" s="13" t="s">
        <v>32</v>
      </c>
      <c r="B17" s="34" t="s">
        <v>33</v>
      </c>
      <c r="C17" s="51" t="s">
        <v>34</v>
      </c>
      <c r="D17" s="25">
        <v>66572.58</v>
      </c>
      <c r="E17" s="52">
        <f t="shared" si="3"/>
        <v>2.1544524271844661</v>
      </c>
      <c r="F17" s="87"/>
      <c r="G17" s="53" t="s">
        <v>35</v>
      </c>
      <c r="H17" s="25">
        <v>66572.58</v>
      </c>
      <c r="I17" s="54">
        <f t="shared" si="4"/>
        <v>2.1544524271844661</v>
      </c>
      <c r="J17" s="36">
        <v>58912.272899918877</v>
      </c>
      <c r="K17" s="37">
        <f t="shared" si="1"/>
        <v>2.7213725471137691</v>
      </c>
      <c r="N17" s="23"/>
    </row>
    <row r="18" spans="1:14">
      <c r="A18" s="13" t="s">
        <v>36</v>
      </c>
      <c r="B18" s="34" t="s">
        <v>37</v>
      </c>
      <c r="C18" s="51" t="s">
        <v>38</v>
      </c>
      <c r="D18" s="25">
        <v>5328.49</v>
      </c>
      <c r="E18" s="52">
        <f t="shared" si="3"/>
        <v>0.1724430420711974</v>
      </c>
      <c r="F18" s="87"/>
      <c r="G18" s="53" t="s">
        <v>38</v>
      </c>
      <c r="H18" s="25">
        <v>5328.49</v>
      </c>
      <c r="I18" s="54">
        <f t="shared" si="4"/>
        <v>0.1724430420711974</v>
      </c>
      <c r="J18" s="36">
        <v>5642.6748633974794</v>
      </c>
      <c r="K18" s="37">
        <f t="shared" si="1"/>
        <v>0.26065571246292862</v>
      </c>
      <c r="N18" s="23"/>
    </row>
    <row r="19" spans="1:14" ht="31.5" customHeight="1">
      <c r="A19" s="13" t="s">
        <v>39</v>
      </c>
      <c r="B19" s="34" t="s">
        <v>40</v>
      </c>
      <c r="C19" s="51" t="s">
        <v>41</v>
      </c>
      <c r="D19" s="25">
        <v>317.92</v>
      </c>
      <c r="E19" s="52">
        <f t="shared" si="3"/>
        <v>1.0288673139158577E-2</v>
      </c>
      <c r="F19" s="87"/>
      <c r="G19" s="53" t="s">
        <v>41</v>
      </c>
      <c r="H19" s="25">
        <v>317.92</v>
      </c>
      <c r="I19" s="54">
        <f t="shared" si="4"/>
        <v>1.0288673139158577E-2</v>
      </c>
      <c r="J19" s="36">
        <v>621.16663846074482</v>
      </c>
      <c r="K19" s="37">
        <f t="shared" si="1"/>
        <v>2.8693950409310092E-2</v>
      </c>
      <c r="N19" s="23"/>
    </row>
    <row r="20" spans="1:14">
      <c r="A20" s="13" t="s">
        <v>42</v>
      </c>
      <c r="B20" s="34" t="s">
        <v>43</v>
      </c>
      <c r="C20" s="51" t="s">
        <v>44</v>
      </c>
      <c r="D20" s="25">
        <v>805.99</v>
      </c>
      <c r="E20" s="52">
        <f t="shared" si="3"/>
        <v>2.608381877022654E-2</v>
      </c>
      <c r="F20" s="87"/>
      <c r="G20" s="53" t="s">
        <v>44</v>
      </c>
      <c r="H20" s="25">
        <v>805.99</v>
      </c>
      <c r="I20" s="54">
        <f t="shared" si="4"/>
        <v>2.608381877022654E-2</v>
      </c>
      <c r="J20" s="36">
        <v>853.5137558951476</v>
      </c>
      <c r="K20" s="37">
        <f t="shared" si="1"/>
        <v>3.9426910379487604E-2</v>
      </c>
      <c r="N20" s="55"/>
    </row>
    <row r="21" spans="1:14" ht="25.5">
      <c r="A21" s="13" t="s">
        <v>45</v>
      </c>
      <c r="B21" s="34" t="s">
        <v>46</v>
      </c>
      <c r="C21" s="51" t="s">
        <v>47</v>
      </c>
      <c r="D21" s="25">
        <v>296.25</v>
      </c>
      <c r="E21" s="52">
        <f t="shared" si="3"/>
        <v>9.5873786407766996E-3</v>
      </c>
      <c r="F21" s="87"/>
      <c r="G21" s="53" t="s">
        <v>48</v>
      </c>
      <c r="H21" s="25">
        <v>296.25</v>
      </c>
      <c r="I21" s="54">
        <f t="shared" si="4"/>
        <v>9.5873786407766996E-3</v>
      </c>
      <c r="J21" s="36">
        <v>322.12601819593903</v>
      </c>
      <c r="K21" s="37">
        <f t="shared" si="1"/>
        <v>1.4880174528637243E-2</v>
      </c>
      <c r="N21" s="23"/>
    </row>
    <row r="22" spans="1:14" s="50" customFormat="1">
      <c r="A22" s="42" t="s">
        <v>49</v>
      </c>
      <c r="B22" s="43" t="s">
        <v>50</v>
      </c>
      <c r="C22" s="56"/>
      <c r="D22" s="45" t="e">
        <f>D23+D24+D25+D26+D27+#REF!+D28</f>
        <v>#REF!</v>
      </c>
      <c r="E22" s="45">
        <v>3.33</v>
      </c>
      <c r="F22" s="87"/>
      <c r="G22" s="57"/>
      <c r="H22" s="45" t="e">
        <f>H23+H24+H25+H26+H27+#REF!+H28</f>
        <v>#REF!</v>
      </c>
      <c r="I22" s="47">
        <v>3.33</v>
      </c>
      <c r="J22" s="48">
        <v>125950.76866866181</v>
      </c>
      <c r="K22" s="49">
        <f t="shared" si="1"/>
        <v>5.8181249385006382</v>
      </c>
      <c r="L22" s="4"/>
      <c r="M22" s="4"/>
      <c r="N22" s="23"/>
    </row>
    <row r="23" spans="1:14" ht="38.25">
      <c r="A23" s="13" t="s">
        <v>51</v>
      </c>
      <c r="B23" s="34" t="s">
        <v>52</v>
      </c>
      <c r="C23" s="51" t="s">
        <v>53</v>
      </c>
      <c r="D23" s="25">
        <v>51876.7</v>
      </c>
      <c r="E23" s="52">
        <f t="shared" ref="E23:E28" si="5">D23/6/5150</f>
        <v>1.6788576051779935</v>
      </c>
      <c r="F23" s="87"/>
      <c r="G23" s="53" t="s">
        <v>54</v>
      </c>
      <c r="H23" s="25">
        <v>51876.7</v>
      </c>
      <c r="I23" s="54">
        <f t="shared" ref="I23:I28" si="6">H23/6/5150</f>
        <v>1.6788576051779935</v>
      </c>
      <c r="J23" s="36">
        <v>59363.477111203036</v>
      </c>
      <c r="K23" s="37">
        <f t="shared" si="1"/>
        <v>2.7422153137104139</v>
      </c>
      <c r="N23" s="23"/>
    </row>
    <row r="24" spans="1:14" ht="25.5">
      <c r="A24" s="13" t="s">
        <v>55</v>
      </c>
      <c r="B24" s="34" t="s">
        <v>56</v>
      </c>
      <c r="C24" s="51" t="s">
        <v>57</v>
      </c>
      <c r="D24" s="25">
        <v>4042.52</v>
      </c>
      <c r="E24" s="52">
        <f t="shared" si="5"/>
        <v>0.13082588996763753</v>
      </c>
      <c r="F24" s="87"/>
      <c r="G24" s="53" t="s">
        <v>57</v>
      </c>
      <c r="H24" s="25">
        <v>4042.52</v>
      </c>
      <c r="I24" s="54">
        <f t="shared" si="6"/>
        <v>0.13082588996763753</v>
      </c>
      <c r="J24" s="36">
        <v>4625.931169322268</v>
      </c>
      <c r="K24" s="37">
        <f t="shared" si="1"/>
        <v>0.21368861646906265</v>
      </c>
      <c r="N24" s="23"/>
    </row>
    <row r="25" spans="1:14">
      <c r="A25" s="13" t="s">
        <v>58</v>
      </c>
      <c r="B25" s="34" t="s">
        <v>59</v>
      </c>
      <c r="C25" s="51" t="s">
        <v>60</v>
      </c>
      <c r="D25" s="25">
        <v>46418.86</v>
      </c>
      <c r="E25" s="52">
        <f t="shared" si="5"/>
        <v>1.5022284789644011</v>
      </c>
      <c r="F25" s="87"/>
      <c r="G25" s="53" t="s">
        <v>41</v>
      </c>
      <c r="H25" s="25">
        <v>46418.86</v>
      </c>
      <c r="I25" s="54">
        <f t="shared" si="6"/>
        <v>1.5022284789644011</v>
      </c>
      <c r="J25" s="36">
        <v>53117.968821034083</v>
      </c>
      <c r="K25" s="37">
        <f t="shared" si="1"/>
        <v>2.4537125286878272</v>
      </c>
      <c r="N25" s="23"/>
    </row>
    <row r="26" spans="1:14" ht="39.75" customHeight="1">
      <c r="A26" s="13" t="s">
        <v>61</v>
      </c>
      <c r="B26" s="58" t="s">
        <v>62</v>
      </c>
      <c r="C26" s="51" t="s">
        <v>63</v>
      </c>
      <c r="D26" s="25">
        <v>29.46</v>
      </c>
      <c r="E26" s="52">
        <f t="shared" si="5"/>
        <v>9.5339805825242724E-4</v>
      </c>
      <c r="F26" s="87"/>
      <c r="G26" s="53" t="s">
        <v>63</v>
      </c>
      <c r="H26" s="25">
        <v>29.46</v>
      </c>
      <c r="I26" s="54">
        <f t="shared" si="6"/>
        <v>9.5339805825242724E-4</v>
      </c>
      <c r="J26" s="36">
        <v>435.93964612791314</v>
      </c>
      <c r="K26" s="37">
        <f t="shared" si="1"/>
        <v>2.0137640711747652E-2</v>
      </c>
      <c r="N26" s="23"/>
    </row>
    <row r="27" spans="1:14">
      <c r="A27" s="13" t="s">
        <v>64</v>
      </c>
      <c r="B27" s="58" t="s">
        <v>65</v>
      </c>
      <c r="C27" s="51" t="s">
        <v>44</v>
      </c>
      <c r="D27" s="25">
        <v>351.39</v>
      </c>
      <c r="E27" s="52">
        <f t="shared" si="5"/>
        <v>1.1371844660194174E-2</v>
      </c>
      <c r="F27" s="87"/>
      <c r="G27" s="53" t="s">
        <v>44</v>
      </c>
      <c r="H27" s="25">
        <v>351.39</v>
      </c>
      <c r="I27" s="54">
        <f t="shared" si="6"/>
        <v>1.1371844660194174E-2</v>
      </c>
      <c r="J27" s="36">
        <v>402.10214262097696</v>
      </c>
      <c r="K27" s="37">
        <f t="shared" si="1"/>
        <v>1.8574563129202557E-2</v>
      </c>
      <c r="N27" s="59"/>
    </row>
    <row r="28" spans="1:14">
      <c r="A28" s="13" t="s">
        <v>66</v>
      </c>
      <c r="B28" s="58" t="s">
        <v>67</v>
      </c>
      <c r="C28" s="51" t="s">
        <v>68</v>
      </c>
      <c r="D28" s="25">
        <v>7.94</v>
      </c>
      <c r="E28" s="52">
        <f t="shared" si="5"/>
        <v>2.5695792880258903E-4</v>
      </c>
      <c r="F28" s="87"/>
      <c r="G28" s="53" t="s">
        <v>69</v>
      </c>
      <c r="H28" s="25">
        <v>7.94</v>
      </c>
      <c r="I28" s="54">
        <f t="shared" si="6"/>
        <v>2.5695792880258903E-4</v>
      </c>
      <c r="J28" s="36">
        <v>9.0858903566138967</v>
      </c>
      <c r="K28" s="37">
        <f t="shared" si="1"/>
        <v>4.1971038232695379E-4</v>
      </c>
      <c r="N28" s="23"/>
    </row>
    <row r="29" spans="1:14" s="65" customFormat="1">
      <c r="A29" s="28" t="s">
        <v>70</v>
      </c>
      <c r="B29" s="60" t="s">
        <v>71</v>
      </c>
      <c r="C29" s="61"/>
      <c r="D29" s="62"/>
      <c r="E29" s="63"/>
      <c r="F29" s="87"/>
      <c r="G29" s="53" t="s">
        <v>92</v>
      </c>
      <c r="H29" s="62"/>
      <c r="I29" s="64"/>
      <c r="J29" s="36">
        <v>7996.2638879969181</v>
      </c>
      <c r="K29" s="37">
        <f t="shared" si="1"/>
        <v>0.3693765654100572</v>
      </c>
      <c r="L29" s="4"/>
      <c r="M29" s="4"/>
      <c r="N29" s="23"/>
    </row>
    <row r="30" spans="1:14" ht="25.5">
      <c r="A30" s="13">
        <v>6</v>
      </c>
      <c r="B30" s="16" t="s">
        <v>72</v>
      </c>
      <c r="C30" s="69" t="s">
        <v>73</v>
      </c>
      <c r="D30" s="18">
        <v>85206.3</v>
      </c>
      <c r="E30" s="18">
        <f>D30/12/5150</f>
        <v>1.3787427184466021</v>
      </c>
      <c r="F30" s="87"/>
      <c r="G30" s="70" t="s">
        <v>73</v>
      </c>
      <c r="H30" s="18">
        <v>85206.3</v>
      </c>
      <c r="I30" s="20">
        <f>H30/12/5150</f>
        <v>1.3787427184466021</v>
      </c>
      <c r="J30" s="27">
        <v>17859.599999999999</v>
      </c>
      <c r="K30" s="22">
        <f t="shared" si="1"/>
        <v>0.82499999999999996</v>
      </c>
      <c r="N30" s="23"/>
    </row>
    <row r="31" spans="1:14" ht="26.25" customHeight="1">
      <c r="A31" s="13">
        <v>7</v>
      </c>
      <c r="B31" s="16" t="s">
        <v>74</v>
      </c>
      <c r="C31" s="69" t="s">
        <v>75</v>
      </c>
      <c r="D31" s="20">
        <v>2520</v>
      </c>
      <c r="E31" s="18">
        <f>D31/12/5150</f>
        <v>4.0776699029126215E-2</v>
      </c>
      <c r="F31" s="87"/>
      <c r="G31" s="70" t="s">
        <v>76</v>
      </c>
      <c r="H31" s="20">
        <v>2520</v>
      </c>
      <c r="I31" s="20">
        <f>H31/12/5150</f>
        <v>4.0776699029126215E-2</v>
      </c>
      <c r="J31" s="27">
        <v>777.66496887661924</v>
      </c>
      <c r="K31" s="22">
        <f t="shared" si="1"/>
        <v>3.5923178532733704E-2</v>
      </c>
      <c r="N31" s="23"/>
    </row>
    <row r="32" spans="1:14" ht="26.25" customHeight="1">
      <c r="A32" s="13"/>
      <c r="B32" s="16" t="s">
        <v>83</v>
      </c>
      <c r="C32" s="69"/>
      <c r="D32" s="20"/>
      <c r="E32" s="18"/>
      <c r="F32" s="24"/>
      <c r="G32" s="70" t="s">
        <v>84</v>
      </c>
      <c r="H32" s="20"/>
      <c r="I32" s="20"/>
      <c r="J32" s="27">
        <f>2200*4*1.1</f>
        <v>9680</v>
      </c>
      <c r="K32" s="22">
        <f t="shared" si="1"/>
        <v>0.44715447154471544</v>
      </c>
      <c r="N32" s="23"/>
    </row>
    <row r="33" spans="1:14" ht="81" customHeight="1">
      <c r="A33" s="28">
        <v>8</v>
      </c>
      <c r="B33" s="29" t="s">
        <v>77</v>
      </c>
      <c r="C33" s="12" t="s">
        <v>78</v>
      </c>
      <c r="D33" s="71">
        <v>105659.54</v>
      </c>
      <c r="E33" s="71">
        <f>D33/12/5150</f>
        <v>1.7097012944983818</v>
      </c>
      <c r="F33" s="71">
        <f>E33</f>
        <v>1.7097012944983818</v>
      </c>
      <c r="G33" s="72" t="s">
        <v>79</v>
      </c>
      <c r="H33" s="68">
        <v>103518.68</v>
      </c>
      <c r="I33" s="68">
        <f>H33/12/5150</f>
        <v>1.675059546925566</v>
      </c>
      <c r="J33" s="68">
        <f>(J32+J31+J30+J14+J11+J10+J9+J8)*20%</f>
        <v>108239.91922261957</v>
      </c>
      <c r="K33" s="68">
        <f t="shared" si="1"/>
        <v>4.9999962685984647</v>
      </c>
      <c r="N33" s="23"/>
    </row>
    <row r="34" spans="1:14" ht="51">
      <c r="A34" s="73"/>
      <c r="B34" s="16" t="s">
        <v>80</v>
      </c>
      <c r="C34" s="66"/>
      <c r="D34" s="66" t="e">
        <f>#REF!+D33</f>
        <v>#REF!</v>
      </c>
      <c r="E34" s="66" t="e">
        <f>#REF!+E33</f>
        <v>#REF!</v>
      </c>
      <c r="F34" s="66" t="e">
        <f>E34</f>
        <v>#REF!</v>
      </c>
      <c r="G34" s="32"/>
      <c r="H34" s="66" t="e">
        <f>#REF!+H33</f>
        <v>#REF!</v>
      </c>
      <c r="I34" s="67" t="e">
        <f>#REF!+I33</f>
        <v>#REF!</v>
      </c>
      <c r="J34" s="27">
        <f>J33+J32+J31+J30+J14+J11+J10+J9+J8</f>
        <v>649439.51533571747</v>
      </c>
      <c r="K34" s="68">
        <f t="shared" si="1"/>
        <v>29.99997761159079</v>
      </c>
      <c r="N34" s="23"/>
    </row>
    <row r="35" spans="1:14" s="4" customFormat="1">
      <c r="A35" s="74"/>
      <c r="B35" s="74"/>
      <c r="C35" s="74"/>
      <c r="D35" s="74"/>
      <c r="E35" s="74"/>
      <c r="F35" s="74"/>
      <c r="G35" s="75"/>
      <c r="H35" s="74"/>
      <c r="I35" s="74"/>
      <c r="J35" s="74"/>
      <c r="K35" s="74"/>
      <c r="N35"/>
    </row>
    <row r="36" spans="1:14" s="4" customFormat="1">
      <c r="A36" s="74"/>
      <c r="B36" s="74"/>
      <c r="C36" s="74"/>
      <c r="D36" s="74"/>
      <c r="E36" s="74"/>
      <c r="F36" s="74"/>
      <c r="G36" s="75"/>
      <c r="H36" s="74"/>
      <c r="I36" s="74"/>
      <c r="J36" s="74"/>
      <c r="K36" s="74"/>
      <c r="N36"/>
    </row>
    <row r="37" spans="1:14">
      <c r="A37" s="74"/>
      <c r="B37" s="82" t="s">
        <v>88</v>
      </c>
      <c r="C37" s="82"/>
      <c r="D37" s="82"/>
      <c r="E37" s="82"/>
      <c r="F37" s="82"/>
      <c r="G37" s="82"/>
      <c r="H37" s="74"/>
      <c r="I37" s="74"/>
      <c r="J37" s="82" t="s">
        <v>89</v>
      </c>
      <c r="K37" s="82"/>
    </row>
    <row r="38" spans="1:14">
      <c r="A38" s="74"/>
      <c r="B38" s="74"/>
      <c r="C38" s="74"/>
      <c r="D38" s="74"/>
      <c r="E38" s="74"/>
      <c r="F38" s="74"/>
      <c r="G38" s="75"/>
      <c r="H38" s="74"/>
      <c r="I38" s="74"/>
      <c r="J38" s="74"/>
      <c r="K38" s="74"/>
    </row>
    <row r="39" spans="1:14">
      <c r="A39" s="74"/>
      <c r="B39" s="74"/>
      <c r="C39" s="74"/>
      <c r="D39" s="74"/>
      <c r="E39" s="74"/>
      <c r="F39" s="74"/>
      <c r="G39" s="75"/>
      <c r="H39" s="74"/>
      <c r="I39" s="74"/>
      <c r="J39" s="74"/>
      <c r="K39" s="74"/>
      <c r="N39" s="2"/>
    </row>
    <row r="40" spans="1:14">
      <c r="A40" s="74"/>
      <c r="B40" s="74" t="s">
        <v>90</v>
      </c>
      <c r="C40" s="74"/>
      <c r="D40" s="74"/>
      <c r="E40" s="74"/>
      <c r="F40" s="74"/>
      <c r="G40" s="75"/>
      <c r="H40" s="74"/>
      <c r="I40" s="74"/>
      <c r="J40" s="74" t="s">
        <v>91</v>
      </c>
      <c r="K40" s="74"/>
      <c r="N40" s="2"/>
    </row>
    <row r="41" spans="1:14" s="2" customFormat="1">
      <c r="A41" s="74"/>
      <c r="B41" s="74"/>
      <c r="C41" s="74"/>
      <c r="D41" s="74"/>
      <c r="E41" s="74"/>
      <c r="F41" s="74"/>
      <c r="G41" s="75"/>
      <c r="H41" s="74"/>
      <c r="I41" s="74"/>
      <c r="K41" s="74"/>
      <c r="L41" s="4"/>
      <c r="M41" s="4"/>
    </row>
    <row r="42" spans="1:14" s="2" customFormat="1">
      <c r="A42" s="74"/>
      <c r="B42" s="74"/>
      <c r="C42" s="74"/>
      <c r="D42" s="74"/>
      <c r="E42" s="74"/>
      <c r="F42" s="74"/>
      <c r="G42" s="75"/>
      <c r="H42" s="74"/>
      <c r="I42" s="74"/>
      <c r="J42" s="74"/>
      <c r="K42" s="74"/>
      <c r="L42" s="4"/>
      <c r="M42" s="4"/>
    </row>
    <row r="43" spans="1:14" s="2" customFormat="1">
      <c r="A43" s="74"/>
      <c r="B43" s="74"/>
      <c r="C43" s="74"/>
      <c r="D43" s="74"/>
      <c r="E43" s="74"/>
      <c r="F43" s="74"/>
      <c r="G43" s="75"/>
      <c r="H43" s="74"/>
      <c r="I43" s="74"/>
      <c r="J43" s="74"/>
      <c r="K43" s="74"/>
      <c r="L43" s="4"/>
      <c r="M43" s="4"/>
    </row>
    <row r="44" spans="1:14" s="2" customFormat="1">
      <c r="A44" s="74"/>
      <c r="B44" s="74"/>
      <c r="C44" s="74"/>
      <c r="D44" s="74"/>
      <c r="E44" s="74"/>
      <c r="F44" s="74"/>
      <c r="G44" s="75"/>
      <c r="H44" s="74"/>
      <c r="I44" s="74"/>
      <c r="J44" s="74"/>
      <c r="K44" s="74"/>
      <c r="L44" s="4"/>
      <c r="M44" s="4"/>
    </row>
    <row r="45" spans="1:14" s="2" customFormat="1">
      <c r="A45" s="74"/>
      <c r="B45" s="74"/>
      <c r="C45" s="74"/>
      <c r="D45" s="74"/>
      <c r="E45" s="74"/>
      <c r="F45" s="74"/>
      <c r="G45" s="75"/>
      <c r="H45" s="74"/>
      <c r="I45" s="74"/>
      <c r="J45" s="74"/>
      <c r="K45" s="74"/>
      <c r="L45" s="4"/>
      <c r="M45" s="4"/>
    </row>
    <row r="46" spans="1:14" s="2" customFormat="1">
      <c r="A46" s="74"/>
      <c r="B46" s="74"/>
      <c r="C46" s="74"/>
      <c r="D46" s="74"/>
      <c r="E46" s="74"/>
      <c r="F46" s="74"/>
      <c r="G46" s="75"/>
      <c r="H46" s="74"/>
      <c r="I46" s="74"/>
      <c r="J46" s="74"/>
      <c r="K46" s="74"/>
      <c r="L46" s="4"/>
      <c r="M46" s="4"/>
    </row>
    <row r="47" spans="1:14" s="2" customFormat="1">
      <c r="A47" s="74"/>
      <c r="B47" s="74"/>
      <c r="C47" s="74"/>
      <c r="D47" s="74"/>
      <c r="E47" s="74"/>
      <c r="F47" s="74"/>
      <c r="G47" s="75"/>
      <c r="H47" s="74"/>
      <c r="I47" s="74"/>
      <c r="J47" s="74"/>
      <c r="K47" s="74"/>
      <c r="L47" s="4"/>
      <c r="M47" s="4"/>
    </row>
    <row r="48" spans="1:14" s="2" customFormat="1">
      <c r="A48" s="74"/>
      <c r="B48" s="74"/>
      <c r="C48" s="74"/>
      <c r="D48" s="74"/>
      <c r="E48" s="74"/>
      <c r="F48" s="74"/>
      <c r="G48" s="75"/>
      <c r="H48" s="74"/>
      <c r="I48" s="74"/>
      <c r="J48" s="74"/>
      <c r="K48" s="74"/>
      <c r="L48" s="4"/>
      <c r="M48" s="4"/>
    </row>
    <row r="49" spans="1:14" s="2" customFormat="1">
      <c r="A49" s="74"/>
      <c r="B49" s="74"/>
      <c r="C49" s="74"/>
      <c r="D49" s="74"/>
      <c r="E49" s="74"/>
      <c r="F49" s="74"/>
      <c r="G49" s="75"/>
      <c r="H49" s="74"/>
      <c r="I49" s="74"/>
      <c r="J49" s="74"/>
      <c r="K49" s="74"/>
      <c r="L49" s="4"/>
      <c r="M49" s="4"/>
    </row>
    <row r="50" spans="1:14" s="2" customFormat="1">
      <c r="A50" s="74"/>
      <c r="B50" s="74"/>
      <c r="C50" s="74"/>
      <c r="D50" s="74"/>
      <c r="E50" s="74"/>
      <c r="F50" s="74"/>
      <c r="G50" s="75"/>
      <c r="H50" s="74"/>
      <c r="I50" s="74"/>
      <c r="J50" s="74"/>
      <c r="K50" s="74"/>
      <c r="L50" s="4"/>
      <c r="M50" s="4"/>
    </row>
    <row r="51" spans="1:14" s="2" customFormat="1">
      <c r="A51" s="74"/>
      <c r="B51" s="74"/>
      <c r="C51" s="74"/>
      <c r="D51" s="74"/>
      <c r="E51" s="74"/>
      <c r="F51" s="74"/>
      <c r="G51" s="75"/>
      <c r="H51" s="74"/>
      <c r="I51" s="74"/>
      <c r="J51" s="74"/>
      <c r="K51" s="74"/>
      <c r="L51" s="4"/>
      <c r="M51" s="4"/>
    </row>
    <row r="52" spans="1:14" s="2" customFormat="1">
      <c r="A52" s="74"/>
      <c r="B52" s="74"/>
      <c r="C52" s="74"/>
      <c r="D52" s="74"/>
      <c r="E52" s="74"/>
      <c r="F52" s="74"/>
      <c r="G52" s="75"/>
      <c r="H52" s="74"/>
      <c r="I52" s="74"/>
      <c r="J52" s="74"/>
      <c r="K52" s="74"/>
      <c r="L52" s="4"/>
      <c r="M52" s="4"/>
    </row>
    <row r="53" spans="1:14" s="2" customFormat="1">
      <c r="A53" s="74"/>
      <c r="B53" s="74"/>
      <c r="C53" s="74"/>
      <c r="D53" s="74"/>
      <c r="E53" s="74"/>
      <c r="F53" s="74"/>
      <c r="G53" s="75"/>
      <c r="H53" s="74"/>
      <c r="I53" s="74"/>
      <c r="J53" s="74"/>
      <c r="K53" s="74"/>
      <c r="L53" s="4"/>
      <c r="M53" s="4"/>
    </row>
    <row r="54" spans="1:14" s="2" customFormat="1">
      <c r="A54" s="74"/>
      <c r="B54" s="74"/>
      <c r="C54" s="74"/>
      <c r="D54" s="74"/>
      <c r="E54" s="74"/>
      <c r="F54" s="74"/>
      <c r="G54" s="75"/>
      <c r="H54" s="74"/>
      <c r="I54" s="74"/>
      <c r="J54" s="74"/>
      <c r="K54" s="74"/>
      <c r="L54" s="4"/>
      <c r="M54" s="4"/>
    </row>
    <row r="55" spans="1:14" s="2" customFormat="1">
      <c r="A55" s="74"/>
      <c r="B55" s="74"/>
      <c r="C55" s="74"/>
      <c r="D55" s="74"/>
      <c r="E55" s="74"/>
      <c r="F55" s="74"/>
      <c r="G55" s="75"/>
      <c r="H55" s="74"/>
      <c r="I55" s="74"/>
      <c r="J55" s="74"/>
      <c r="K55" s="74"/>
      <c r="L55" s="4"/>
      <c r="M55" s="4"/>
    </row>
    <row r="56" spans="1:14" s="2" customFormat="1">
      <c r="A56" s="74"/>
      <c r="B56" s="74"/>
      <c r="C56" s="74"/>
      <c r="D56" s="74"/>
      <c r="E56" s="74"/>
      <c r="F56" s="74"/>
      <c r="G56" s="75"/>
      <c r="H56" s="74"/>
      <c r="I56" s="74"/>
      <c r="J56" s="74"/>
      <c r="K56" s="74"/>
      <c r="L56" s="4"/>
      <c r="M56" s="4"/>
    </row>
    <row r="57" spans="1:14" s="2" customFormat="1">
      <c r="A57" s="74"/>
      <c r="B57" s="74"/>
      <c r="C57" s="74"/>
      <c r="D57" s="74"/>
      <c r="E57" s="74"/>
      <c r="F57" s="74"/>
      <c r="G57" s="75"/>
      <c r="H57" s="74"/>
      <c r="I57" s="74"/>
      <c r="J57" s="74"/>
      <c r="K57" s="74"/>
      <c r="L57" s="4"/>
      <c r="M57" s="4"/>
    </row>
    <row r="58" spans="1:14" s="2" customFormat="1">
      <c r="A58" s="74"/>
      <c r="B58" s="74"/>
      <c r="C58" s="74"/>
      <c r="D58" s="74"/>
      <c r="E58" s="74"/>
      <c r="F58" s="74"/>
      <c r="G58" s="75"/>
      <c r="H58" s="74"/>
      <c r="I58" s="74"/>
      <c r="J58" s="74"/>
      <c r="K58" s="74"/>
      <c r="L58" s="4"/>
      <c r="M58" s="4"/>
    </row>
    <row r="59" spans="1:14" s="2" customFormat="1">
      <c r="A59" s="74"/>
      <c r="B59" s="74"/>
      <c r="C59" s="74"/>
      <c r="D59" s="74"/>
      <c r="E59" s="74"/>
      <c r="F59" s="74"/>
      <c r="G59" s="75"/>
      <c r="H59" s="74"/>
      <c r="I59" s="74"/>
      <c r="J59" s="74"/>
      <c r="K59" s="74"/>
      <c r="L59" s="4"/>
      <c r="M59" s="4"/>
    </row>
    <row r="60" spans="1:14" s="2" customFormat="1">
      <c r="A60" s="74"/>
      <c r="B60" s="74"/>
      <c r="C60" s="74"/>
      <c r="D60" s="74"/>
      <c r="E60" s="74"/>
      <c r="F60" s="74"/>
      <c r="G60" s="75"/>
      <c r="H60" s="74"/>
      <c r="I60" s="74"/>
      <c r="J60" s="74"/>
      <c r="K60" s="74"/>
      <c r="L60" s="4"/>
      <c r="M60" s="4"/>
    </row>
    <row r="61" spans="1:14" s="2" customFormat="1">
      <c r="A61" s="74"/>
      <c r="B61" s="74"/>
      <c r="C61" s="74"/>
      <c r="D61" s="74"/>
      <c r="E61" s="74"/>
      <c r="F61" s="74"/>
      <c r="G61" s="75"/>
      <c r="H61" s="74"/>
      <c r="I61" s="74"/>
      <c r="J61" s="74"/>
      <c r="K61" s="74"/>
      <c r="L61" s="4"/>
      <c r="M61" s="4"/>
    </row>
    <row r="62" spans="1:14" s="2" customFormat="1">
      <c r="A62" s="74"/>
      <c r="B62" s="74"/>
      <c r="C62" s="74"/>
      <c r="D62" s="74"/>
      <c r="E62" s="74"/>
      <c r="F62" s="74"/>
      <c r="G62" s="75"/>
      <c r="H62" s="74"/>
      <c r="I62" s="74"/>
      <c r="J62" s="74"/>
      <c r="K62" s="74"/>
      <c r="L62" s="4"/>
      <c r="M62" s="4"/>
    </row>
    <row r="63" spans="1:14" s="2" customFormat="1">
      <c r="A63" s="74"/>
      <c r="B63" s="74"/>
      <c r="C63" s="74"/>
      <c r="D63" s="74"/>
      <c r="E63" s="74"/>
      <c r="F63" s="74"/>
      <c r="G63" s="75"/>
      <c r="H63" s="74"/>
      <c r="I63" s="74"/>
      <c r="J63" s="74"/>
      <c r="K63" s="74"/>
      <c r="L63" s="4"/>
      <c r="M63" s="4"/>
      <c r="N63"/>
    </row>
    <row r="64" spans="1:14" s="2" customFormat="1">
      <c r="A64" s="74"/>
      <c r="B64" s="74"/>
      <c r="C64" s="74"/>
      <c r="D64" s="74"/>
      <c r="E64" s="74"/>
      <c r="F64" s="74"/>
      <c r="G64" s="75"/>
      <c r="H64" s="74"/>
      <c r="I64" s="74"/>
      <c r="J64" s="74"/>
      <c r="K64" s="74"/>
      <c r="L64" s="4"/>
      <c r="M64" s="4"/>
      <c r="N64"/>
    </row>
    <row r="65" spans="1:14" s="4" customFormat="1">
      <c r="A65" s="74"/>
      <c r="B65" s="74"/>
      <c r="C65" s="74"/>
      <c r="D65" s="74"/>
      <c r="E65" s="74"/>
      <c r="F65" s="74"/>
      <c r="G65" s="75"/>
      <c r="H65" s="74"/>
      <c r="I65" s="74"/>
      <c r="J65" s="74"/>
      <c r="K65" s="74"/>
      <c r="N65"/>
    </row>
  </sheetData>
  <mergeCells count="16">
    <mergeCell ref="A1:K1"/>
    <mergeCell ref="A2:B2"/>
    <mergeCell ref="C2:F2"/>
    <mergeCell ref="G2:K2"/>
    <mergeCell ref="A6:B6"/>
    <mergeCell ref="B37:G37"/>
    <mergeCell ref="J37:K37"/>
    <mergeCell ref="B7:I7"/>
    <mergeCell ref="F8:F31"/>
    <mergeCell ref="A3:B3"/>
    <mergeCell ref="C3:F3"/>
    <mergeCell ref="G3:K3"/>
    <mergeCell ref="A4:B4"/>
    <mergeCell ref="G4:K4"/>
    <mergeCell ref="A5:B5"/>
    <mergeCell ref="G5:K5"/>
  </mergeCells>
  <printOptions horizontalCentered="1"/>
  <pageMargins left="0.15748031496062992" right="0.15748031496062992" top="0.74803149606299213" bottom="0.74803149606299213" header="0.31496062992125984" footer="0.31496062992125984"/>
  <pageSetup scale="79" orientation="portrait" r:id="rId1"/>
  <rowBreaks count="1" manualBreakCount="1">
    <brk id="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2018-06-01T05:06:23Z</dcterms:created>
  <dcterms:modified xsi:type="dcterms:W3CDTF">2018-06-28T03:07:15Z</dcterms:modified>
</cp:coreProperties>
</file>