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5" windowWidth="12570" windowHeight="9915" activeTab="0"/>
  </bookViews>
  <sheets>
    <sheet name="м-н Горский, 78" sheetId="1" r:id="rId1"/>
  </sheets>
  <definedNames>
    <definedName name="_xlnm.Print_Area" localSheetId="0">'м-н Горский, 78'!$A$1:$F$122</definedName>
  </definedNames>
  <calcPr fullCalcOnLoad="1"/>
</workbook>
</file>

<file path=xl/sharedStrings.xml><?xml version="1.0" encoding="utf-8"?>
<sst xmlns="http://schemas.openxmlformats.org/spreadsheetml/2006/main" count="170" uniqueCount="131">
  <si>
    <t>Директор ООО "КЖЭК"Горский"</t>
  </si>
  <si>
    <t>1.</t>
  </si>
  <si>
    <t>Раздел 2. Другие услуги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</si>
  <si>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</si>
  <si>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</si>
  <si>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</si>
  <si>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</si>
  <si>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без НДС</t>
  </si>
  <si>
    <t>9.</t>
  </si>
  <si>
    <t>Рентабельность</t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</si>
  <si>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</si>
  <si>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</si>
  <si>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</si>
  <si>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</si>
  <si>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6.</t>
  </si>
  <si>
    <t>5.</t>
  </si>
  <si>
    <t>Сброс снега с козырьков и парапетов</t>
  </si>
  <si>
    <t>4.</t>
  </si>
  <si>
    <t>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</si>
  <si>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</si>
  <si>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t>благоустройство (цветники, ограждения)</t>
  </si>
  <si>
    <t>материалы, инвентарь, спецодежда</t>
  </si>
  <si>
    <t>заработная плата дворника</t>
  </si>
  <si>
    <t>Содержание дворовой территории (согласно регламента по договору)</t>
  </si>
  <si>
    <t>заработная плата технички</t>
  </si>
  <si>
    <t>Содержание лестничных клеток (согласно регламента по договору)</t>
  </si>
  <si>
    <t>Расходы связанные с санитарным содержанием мест общего пользования и придомовой территории</t>
  </si>
  <si>
    <t>Материалы/услуги:</t>
  </si>
  <si>
    <t>1.2.</t>
  </si>
  <si>
    <t>1.1.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</si>
  <si>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</si>
  <si>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</si>
  <si>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</si>
  <si>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</si>
  <si>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</t>
    </r>
    <r>
      <rPr>
        <sz val="12"/>
        <color indexed="8"/>
        <rFont val="Times New Roman"/>
        <family val="1"/>
      </rPr>
      <t xml:space="preserve"> (Ф.И.О)</t>
    </r>
  </si>
  <si>
    <t xml:space="preserve">                    (подпись)</t>
  </si>
  <si>
    <t xml:space="preserve">                               (подпись)</t>
  </si>
  <si>
    <t>____________________/___________________________</t>
  </si>
  <si>
    <t>_________________________________Занина С.В.</t>
  </si>
  <si>
    <t>Собственник квартиры № __________</t>
  </si>
  <si>
    <t>Установка видеонаблюдения для обеспечения общественного порядка и охраны имущества граждан</t>
  </si>
  <si>
    <t>Раздел 3. Дополнительные услуги</t>
  </si>
  <si>
    <t>Благоустройство</t>
  </si>
  <si>
    <t>Против</t>
  </si>
  <si>
    <t>За</t>
  </si>
  <si>
    <t>ИТОГО с НДС</t>
  </si>
  <si>
    <r>
      <t>Освещение помещений общего пользования с чел. на основании приборов учета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2) Расход электроэнергии на лифты</t>
    </r>
    <r>
      <rPr>
        <sz val="12"/>
        <color indexed="8"/>
        <rFont val="Times New Roman"/>
        <family val="1"/>
      </rPr>
      <t xml:space="preserve">                                                                </t>
    </r>
  </si>
  <si>
    <t>НДС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</si>
  <si>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кв.м</t>
    </r>
  </si>
  <si>
    <t>12.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</si>
  <si>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</si>
  <si>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t>11.</t>
  </si>
  <si>
    <t>10.</t>
  </si>
  <si>
    <t>Налоги и сборы</t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</si>
  <si>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</si>
  <si>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3.3.</t>
  </si>
  <si>
    <t xml:space="preserve">3.2. </t>
  </si>
  <si>
    <t xml:space="preserve">3.1. 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</si>
  <si>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</si>
  <si>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</si>
  <si>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ИТОГО материалы/услуги:</t>
  </si>
  <si>
    <t>Ремонт этажных щитков</t>
  </si>
  <si>
    <t>Замена выключателей внутренней установки</t>
  </si>
  <si>
    <t>Замена плафонов на НББ-60</t>
  </si>
  <si>
    <t>Монтаж кабеля ВВГп3*4</t>
  </si>
  <si>
    <t>Монтаж кабеля ВВГп3*2,5</t>
  </si>
  <si>
    <t>Монтаж кабеля ВВГп3*1,5</t>
  </si>
  <si>
    <t>Установка энергосберегающих диодов в цепи освещения</t>
  </si>
  <si>
    <t>Замена светильников типа НПП 03-100-020</t>
  </si>
  <si>
    <t>Замена светильников типа НББ-60</t>
  </si>
  <si>
    <t>Замена автоматических выключателей С25</t>
  </si>
  <si>
    <t>Замена автоматических выключателей С16</t>
  </si>
  <si>
    <t>Помещения электрощитовых</t>
  </si>
  <si>
    <t>Заделка трещин</t>
  </si>
  <si>
    <t>Заработная плата слесарей-сантехников, электриков, плотников, электрогазосварщиков, кровельщиков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</si>
  <si>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2011 год</t>
  </si>
  <si>
    <t>Ремонт внутренней системы отопления</t>
  </si>
  <si>
    <t>Отмостка</t>
  </si>
  <si>
    <t>Ремонт штукатурки</t>
  </si>
  <si>
    <t>Фасад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</si>
  <si>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</si>
  <si>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t>Кровля</t>
  </si>
  <si>
    <t>Устройство обделок из оцинкованной стали</t>
  </si>
  <si>
    <t>Отделочные работы</t>
  </si>
  <si>
    <t>Подъезд №4</t>
  </si>
  <si>
    <t>Подъезд №3</t>
  </si>
  <si>
    <t>Подъезд №2</t>
  </si>
  <si>
    <t>Подъезд №1</t>
  </si>
  <si>
    <t>Частичный ремонт подъездов</t>
  </si>
  <si>
    <t>не утверждено собственниками</t>
  </si>
  <si>
    <t>Места общего пользования, технический этаж п.3,4, подвал</t>
  </si>
  <si>
    <t>Электрощитовая домовая п.3,4</t>
  </si>
  <si>
    <t>Места общего пользования, технический этаж п.1,2, подвал</t>
  </si>
  <si>
    <t>Изоляция термофлексом трубопровода д=100мм</t>
  </si>
  <si>
    <t>Восстановление плитки 0,6*0,6</t>
  </si>
  <si>
    <t>Восстановление плитки тротуарной</t>
  </si>
  <si>
    <t>Приклейка рулонного ковра</t>
  </si>
  <si>
    <t>Профилактический(ремонт,выполняемый в плановом порядке)</t>
  </si>
  <si>
    <t>Непредвиденный(работы, связанные с устранением аварийных ситуаций;работы, выполняемые по заявкам граждан;работы, выявленные при общем(весеннем осмотре)</t>
  </si>
  <si>
    <t>Текущий ремонт:(непредвиденный, профилактический)</t>
  </si>
  <si>
    <t>Подготовка общего имущества дома к сезонной эксплуатации(ограждающих конструкций, подъездов, общих коммуникаций,технических устройств и технических помещений)</t>
  </si>
  <si>
    <t>Приложение №1ППР</t>
  </si>
  <si>
    <t>Электроснабжение</t>
  </si>
  <si>
    <t>Окраска вытяжных шахт, труб</t>
  </si>
  <si>
    <t>Осмотр оголовков вентиляционных каналов</t>
  </si>
  <si>
    <t>Вентиляция:</t>
  </si>
  <si>
    <t>ППР системы канализации</t>
  </si>
  <si>
    <t>Осмотр системы канализации на герметичность трубопроводов</t>
  </si>
  <si>
    <t>Осмотр системы канализации на соблюдение уклонов</t>
  </si>
  <si>
    <t>Система канализации:</t>
  </si>
  <si>
    <t>ППР системы водоснабжения</t>
  </si>
  <si>
    <t>Проверка узла учета воды</t>
  </si>
  <si>
    <t>Проверка трубопроводов на образавание конденсата</t>
  </si>
  <si>
    <t>Осмотр водопровода холодной воды по шуму и вибрации</t>
  </si>
  <si>
    <t>Осмотр разводящих трубопроводов</t>
  </si>
  <si>
    <t>Осмотр автоматических регуляторов температуры и давления</t>
  </si>
  <si>
    <t>Осмотр запорной арматуры, закрытие и открытие</t>
  </si>
  <si>
    <t>Система водоснабжения:</t>
  </si>
  <si>
    <t>Подготовка системы отопления к зимним условиям эксплуатации</t>
  </si>
  <si>
    <t>Проверка тепловой изоляции</t>
  </si>
  <si>
    <t>Проверка плотности закрытия и смена сальниковых уплотнений регулировочных кранов на нагревательных приборах</t>
  </si>
  <si>
    <t>Снятие задвижек для внутреннего осмотра и ремонта</t>
  </si>
  <si>
    <t>Осмотр насосов, магистральной запорной арматуры,контрольно-измерительной аппаратуры, автоматических устройств</t>
  </si>
  <si>
    <t xml:space="preserve">Контроль температуры и давления теплоносителя </t>
  </si>
  <si>
    <t>Промывка грязевиков</t>
  </si>
  <si>
    <t>Удаление воздуха из системы отопления</t>
  </si>
  <si>
    <t>Осмотр тепловых пунктов</t>
  </si>
  <si>
    <t>Система теплоснабжения:</t>
  </si>
  <si>
    <t xml:space="preserve">Технический надзор за состоянием общего имущества жилого дома(общие, плановые, частичные осмотры) : </t>
  </si>
  <si>
    <t>Обслуживаемая площадь                    22131 м2</t>
  </si>
  <si>
    <t>Адрес                                                      м-н Горский, 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</si>
</sst>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 applyProtection="1">
      <alignment vertical="center" wrapText="1"/>
      <protection hidden="1"/>
    </xf>
    <xf numFmtId="4" fontId="42" fillId="0" borderId="10" xfId="0" applyNumberFormat="1" applyFont="1" applyBorder="1" applyAlignment="1" applyProtection="1">
      <alignment horizontal="center" vertical="center" wrapText="1"/>
      <protection hidden="1"/>
    </xf>
    <xf numFmtId="4" fontId="19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vertical="center" wrapText="1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49" fontId="42" fillId="0" borderId="10" xfId="0" applyNumberFormat="1" applyFont="1" applyBorder="1" applyAlignment="1" applyProtection="1">
      <alignment horizontal="center" vertical="center" wrapText="1"/>
      <protection hidden="1"/>
    </xf>
    <xf numFmtId="4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vertical="center" wrapText="1"/>
      <protection hidden="1"/>
    </xf>
    <xf numFmtId="16" fontId="42" fillId="0" borderId="10" xfId="0" applyNumberFormat="1" applyFont="1" applyBorder="1" applyAlignment="1" applyProtection="1">
      <alignment vertical="center" wrapText="1"/>
      <protection hidden="1"/>
    </xf>
    <xf numFmtId="4" fontId="42" fillId="0" borderId="0" xfId="0" applyNumberFormat="1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4" fontId="42" fillId="0" borderId="0" xfId="0" applyNumberFormat="1" applyFont="1" applyFill="1" applyAlignment="1" applyProtection="1">
      <alignment horizontal="left" vertical="center" wrapText="1"/>
      <protection hidden="1"/>
    </xf>
    <xf numFmtId="0" fontId="42" fillId="0" borderId="0" xfId="0" applyFont="1" applyFill="1" applyAlignment="1" applyProtection="1">
      <alignment vertical="center" wrapText="1"/>
      <protection hidden="1"/>
    </xf>
    <xf numFmtId="4" fontId="44" fillId="0" borderId="0" xfId="0" applyNumberFormat="1" applyFont="1" applyFill="1" applyAlignment="1" applyProtection="1">
      <alignment horizontal="left" vertical="center" wrapText="1"/>
      <protection hidden="1"/>
    </xf>
    <xf numFmtId="0" fontId="44" fillId="0" borderId="0" xfId="0" applyFont="1" applyFill="1" applyAlignment="1" applyProtection="1">
      <alignment vertical="center" wrapText="1"/>
      <protection hidden="1"/>
    </xf>
    <xf numFmtId="0" fontId="44" fillId="0" borderId="0" xfId="0" applyFont="1" applyAlignment="1" applyProtection="1">
      <alignment horizontal="left" vertical="center"/>
      <protection hidden="1"/>
    </xf>
    <xf numFmtId="4" fontId="44" fillId="0" borderId="0" xfId="0" applyNumberFormat="1" applyFont="1" applyFill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4" fontId="4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Fill="1" applyBorder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42" fillId="0" borderId="10" xfId="0" applyFont="1" applyFill="1" applyBorder="1" applyAlignment="1" applyProtection="1">
      <alignment vertical="center"/>
      <protection hidden="1"/>
    </xf>
    <xf numFmtId="4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Fill="1" applyBorder="1" applyAlignment="1" applyProtection="1">
      <alignment vertical="center" wrapText="1"/>
      <protection hidden="1"/>
    </xf>
    <xf numFmtId="0" fontId="42" fillId="0" borderId="10" xfId="0" applyFont="1" applyFill="1" applyBorder="1" applyAlignment="1" applyProtection="1">
      <alignment horizontal="center" vertical="center"/>
      <protection hidden="1"/>
    </xf>
    <xf numFmtId="4" fontId="4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/>
      <protection hidden="1"/>
    </xf>
    <xf numFmtId="0" fontId="43" fillId="0" borderId="11" xfId="0" applyFont="1" applyFill="1" applyBorder="1" applyAlignment="1" applyProtection="1">
      <alignment horizontal="center" vertical="center"/>
      <protection hidden="1"/>
    </xf>
    <xf numFmtId="4" fontId="43" fillId="0" borderId="10" xfId="0" applyNumberFormat="1" applyFont="1" applyBorder="1" applyAlignment="1" applyProtection="1">
      <alignment vertical="center" wrapText="1"/>
      <protection hidden="1"/>
    </xf>
    <xf numFmtId="4" fontId="42" fillId="0" borderId="10" xfId="0" applyNumberFormat="1" applyFont="1" applyBorder="1" applyAlignment="1" applyProtection="1">
      <alignment horizontal="center" vertical="center"/>
      <protection hidden="1"/>
    </xf>
    <xf numFmtId="4" fontId="42" fillId="0" borderId="10" xfId="0" applyNumberFormat="1" applyFont="1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12" xfId="0" applyFont="1" applyBorder="1" applyAlignment="1" applyProtection="1">
      <alignment vertical="center"/>
      <protection hidden="1"/>
    </xf>
    <xf numFmtId="0" fontId="42" fillId="0" borderId="13" xfId="0" applyFont="1" applyBorder="1" applyAlignment="1" applyProtection="1">
      <alignment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vertical="center" wrapText="1"/>
      <protection hidden="1"/>
    </xf>
    <xf numFmtId="0" fontId="20" fillId="33" borderId="10" xfId="0" applyFont="1" applyFill="1" applyBorder="1" applyAlignment="1" applyProtection="1">
      <alignment vertical="center" wrapText="1"/>
      <protection hidden="1"/>
    </xf>
    <xf numFmtId="0" fontId="43" fillId="0" borderId="14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43" fillId="0" borderId="13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vertical="center" wrapText="1"/>
      <protection hidden="1"/>
    </xf>
    <xf numFmtId="4" fontId="44" fillId="0" borderId="0" xfId="0" applyNumberFormat="1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42" fillId="0" borderId="15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vertical="center"/>
      <protection hidden="1"/>
    </xf>
    <xf numFmtId="49" fontId="43" fillId="0" borderId="10" xfId="0" applyNumberFormat="1" applyFont="1" applyBorder="1" applyAlignment="1" applyProtection="1">
      <alignment vertical="center"/>
      <protection hidden="1"/>
    </xf>
    <xf numFmtId="0" fontId="42" fillId="0" borderId="10" xfId="0" applyFont="1" applyBorder="1" applyAlignment="1" applyProtection="1">
      <alignment horizontal="center" vertical="top"/>
      <protection hidden="1"/>
    </xf>
    <xf numFmtId="0" fontId="19" fillId="0" borderId="10" xfId="0" applyFont="1" applyBorder="1" applyAlignment="1" applyProtection="1">
      <alignment vertical="center" wrapText="1"/>
      <protection hidden="1"/>
    </xf>
    <xf numFmtId="0" fontId="23" fillId="33" borderId="10" xfId="0" applyFont="1" applyFill="1" applyBorder="1" applyAlignment="1" applyProtection="1">
      <alignment vertical="center" wrapText="1"/>
      <protection hidden="1"/>
    </xf>
    <xf numFmtId="0" fontId="25" fillId="33" borderId="10" xfId="0" applyFont="1" applyFill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4" fillId="0" borderId="10" xfId="0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vertical="center" wrapText="1"/>
      <protection hidden="1"/>
    </xf>
    <xf numFmtId="0" fontId="44" fillId="0" borderId="0" xfId="0" applyFont="1" applyAlignment="1" applyProtection="1">
      <alignment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view="pageBreakPreview" zoomScale="85" zoomScaleSheetLayoutView="85" zoomScalePageLayoutView="0" workbookViewId="0" topLeftCell="A1">
      <selection activeCell="A3" sqref="A3:B3"/>
    </sheetView>
  </sheetViews>
  <sheetFormatPr defaultColWidth="9.140625" defaultRowHeight="15"/>
  <cols>
    <col min="1" max="1" width="4.57421875" style="13" customWidth="1"/>
    <col min="2" max="2" width="98.140625" style="1" customWidth="1"/>
    <col min="3" max="3" width="21.00390625" style="12" customWidth="1"/>
    <col min="4" max="4" width="19.421875" style="12" customWidth="1"/>
    <col min="5" max="5" width="12.7109375" style="39" customWidth="1"/>
    <col min="6" max="6" width="12.57421875" style="39" customWidth="1"/>
    <col min="7" max="16384" width="9.140625" style="39" customWidth="1"/>
  </cols>
  <sheetData>
    <row r="1" spans="1:6" ht="66" customHeight="1">
      <c r="A1" s="48" t="s">
        <v>75</v>
      </c>
      <c r="B1" s="48"/>
      <c r="C1" s="48"/>
      <c r="D1" s="48"/>
      <c r="E1" s="48"/>
      <c r="F1" s="48"/>
    </row>
    <row r="2" spans="1:4" s="52" customFormat="1" ht="18.75">
      <c r="A2" s="65" t="s">
        <v>130</v>
      </c>
      <c r="B2" s="65"/>
      <c r="C2" s="51"/>
      <c r="D2" s="51"/>
    </row>
    <row r="3" spans="1:4" s="52" customFormat="1" ht="18.75">
      <c r="A3" s="65" t="s">
        <v>129</v>
      </c>
      <c r="B3" s="65"/>
      <c r="C3" s="51"/>
      <c r="D3" s="51"/>
    </row>
    <row r="5" spans="1:6" s="1" customFormat="1" ht="47.25">
      <c r="A5" s="6" t="s">
        <v>6</v>
      </c>
      <c r="B5" s="10" t="s">
        <v>5</v>
      </c>
      <c r="C5" s="2" t="s">
        <v>33</v>
      </c>
      <c r="D5" s="2" t="s">
        <v>32</v>
      </c>
      <c r="E5" s="34" t="s">
        <v>44</v>
      </c>
      <c r="F5" s="35" t="s">
        <v>43</v>
      </c>
    </row>
    <row r="6" spans="1:6" ht="15.75">
      <c r="A6" s="46" t="s">
        <v>31</v>
      </c>
      <c r="B6" s="54"/>
      <c r="C6" s="8"/>
      <c r="D6" s="8"/>
      <c r="E6" s="41"/>
      <c r="F6" s="41"/>
    </row>
    <row r="7" spans="1:6" ht="57">
      <c r="A7" s="5" t="s">
        <v>1</v>
      </c>
      <c r="B7" s="4" t="s">
        <v>30</v>
      </c>
      <c r="C7" s="2">
        <f>C8+C89</f>
        <v>641552.5075999999</v>
      </c>
      <c r="D7" s="2">
        <f>D8+D89</f>
        <v>2.4157385100838944</v>
      </c>
      <c r="E7" s="41"/>
      <c r="F7" s="41"/>
    </row>
    <row r="8" spans="1:6" ht="31.5" hidden="1">
      <c r="A8" s="9" t="s">
        <v>29</v>
      </c>
      <c r="B8" s="10" t="s">
        <v>74</v>
      </c>
      <c r="C8" s="2">
        <f>22131*D8*12</f>
        <v>587790.5075999999</v>
      </c>
      <c r="D8" s="2">
        <v>2.2133</v>
      </c>
      <c r="E8" s="41"/>
      <c r="F8" s="41"/>
    </row>
    <row r="9" spans="1:6" ht="37.5" hidden="1">
      <c r="A9" s="9"/>
      <c r="B9" s="64" t="s">
        <v>128</v>
      </c>
      <c r="C9" s="2"/>
      <c r="D9" s="2"/>
      <c r="E9" s="41"/>
      <c r="F9" s="41"/>
    </row>
    <row r="10" spans="1:6" ht="18.75" hidden="1">
      <c r="A10" s="9"/>
      <c r="B10" s="64" t="s">
        <v>127</v>
      </c>
      <c r="C10" s="2"/>
      <c r="D10" s="2"/>
      <c r="E10" s="41"/>
      <c r="F10" s="41"/>
    </row>
    <row r="11" spans="1:6" ht="18.75" hidden="1">
      <c r="A11" s="9"/>
      <c r="B11" s="63" t="s">
        <v>116</v>
      </c>
      <c r="C11" s="2"/>
      <c r="D11" s="2"/>
      <c r="E11" s="41"/>
      <c r="F11" s="41"/>
    </row>
    <row r="12" spans="1:6" ht="18.75" hidden="1">
      <c r="A12" s="9"/>
      <c r="B12" s="63" t="s">
        <v>126</v>
      </c>
      <c r="C12" s="2"/>
      <c r="D12" s="2"/>
      <c r="E12" s="41"/>
      <c r="F12" s="41"/>
    </row>
    <row r="13" spans="1:6" ht="18.75" hidden="1">
      <c r="A13" s="9"/>
      <c r="B13" s="63" t="s">
        <v>114</v>
      </c>
      <c r="C13" s="2"/>
      <c r="D13" s="2"/>
      <c r="E13" s="41"/>
      <c r="F13" s="41"/>
    </row>
    <row r="14" spans="1:6" ht="18.75" hidden="1">
      <c r="A14" s="9"/>
      <c r="B14" s="63" t="s">
        <v>125</v>
      </c>
      <c r="C14" s="2"/>
      <c r="D14" s="2"/>
      <c r="E14" s="41"/>
      <c r="F14" s="41"/>
    </row>
    <row r="15" spans="1:6" ht="18.75" hidden="1">
      <c r="A15" s="9"/>
      <c r="B15" s="63" t="s">
        <v>124</v>
      </c>
      <c r="C15" s="2"/>
      <c r="D15" s="2"/>
      <c r="E15" s="41"/>
      <c r="F15" s="41"/>
    </row>
    <row r="16" spans="1:6" ht="18.75" hidden="1">
      <c r="A16" s="9"/>
      <c r="B16" s="63" t="s">
        <v>123</v>
      </c>
      <c r="C16" s="2"/>
      <c r="D16" s="2"/>
      <c r="E16" s="41"/>
      <c r="F16" s="41"/>
    </row>
    <row r="17" spans="1:6" ht="37.5" hidden="1">
      <c r="A17" s="9"/>
      <c r="B17" s="63" t="s">
        <v>122</v>
      </c>
      <c r="C17" s="2"/>
      <c r="D17" s="2"/>
      <c r="E17" s="41"/>
      <c r="F17" s="41"/>
    </row>
    <row r="18" spans="1:6" ht="18.75" hidden="1">
      <c r="A18" s="9"/>
      <c r="B18" s="63" t="s">
        <v>121</v>
      </c>
      <c r="C18" s="2"/>
      <c r="D18" s="2"/>
      <c r="E18" s="41"/>
      <c r="F18" s="41"/>
    </row>
    <row r="19" spans="1:6" ht="37.5" hidden="1">
      <c r="A19" s="9"/>
      <c r="B19" s="63" t="s">
        <v>120</v>
      </c>
      <c r="C19" s="2"/>
      <c r="D19" s="2"/>
      <c r="E19" s="41"/>
      <c r="F19" s="41"/>
    </row>
    <row r="20" spans="1:6" ht="18.75" hidden="1">
      <c r="A20" s="9"/>
      <c r="B20" s="63" t="s">
        <v>119</v>
      </c>
      <c r="C20" s="2"/>
      <c r="D20" s="2"/>
      <c r="E20" s="41"/>
      <c r="F20" s="41"/>
    </row>
    <row r="21" spans="1:6" ht="18.75" hidden="1">
      <c r="A21" s="9"/>
      <c r="B21" s="63" t="s">
        <v>118</v>
      </c>
      <c r="C21" s="2"/>
      <c r="D21" s="2"/>
      <c r="E21" s="41"/>
      <c r="F21" s="41"/>
    </row>
    <row r="22" spans="1:6" ht="18.75" hidden="1">
      <c r="A22" s="9"/>
      <c r="B22" s="64" t="s">
        <v>117</v>
      </c>
      <c r="C22" s="2"/>
      <c r="D22" s="2"/>
      <c r="E22" s="41"/>
      <c r="F22" s="41"/>
    </row>
    <row r="23" spans="1:6" ht="18.75" hidden="1">
      <c r="A23" s="9"/>
      <c r="B23" s="63" t="s">
        <v>116</v>
      </c>
      <c r="C23" s="2"/>
      <c r="D23" s="2"/>
      <c r="E23" s="41"/>
      <c r="F23" s="41"/>
    </row>
    <row r="24" spans="1:6" ht="18.75" hidden="1">
      <c r="A24" s="9"/>
      <c r="B24" s="63" t="s">
        <v>115</v>
      </c>
      <c r="C24" s="2"/>
      <c r="D24" s="2"/>
      <c r="E24" s="41"/>
      <c r="F24" s="41"/>
    </row>
    <row r="25" spans="1:6" ht="18.75" hidden="1">
      <c r="A25" s="9"/>
      <c r="B25" s="63" t="s">
        <v>114</v>
      </c>
      <c r="C25" s="2"/>
      <c r="D25" s="2"/>
      <c r="E25" s="41"/>
      <c r="F25" s="41"/>
    </row>
    <row r="26" spans="1:6" ht="18.75" hidden="1">
      <c r="A26" s="9"/>
      <c r="B26" s="63" t="s">
        <v>113</v>
      </c>
      <c r="C26" s="2"/>
      <c r="D26" s="2"/>
      <c r="E26" s="41"/>
      <c r="F26" s="41"/>
    </row>
    <row r="27" spans="1:6" ht="18.75" hidden="1">
      <c r="A27" s="9"/>
      <c r="B27" s="63" t="s">
        <v>112</v>
      </c>
      <c r="C27" s="2"/>
      <c r="D27" s="2"/>
      <c r="E27" s="41"/>
      <c r="F27" s="41"/>
    </row>
    <row r="28" spans="1:6" ht="18.75" hidden="1">
      <c r="A28" s="9"/>
      <c r="B28" s="63" t="s">
        <v>111</v>
      </c>
      <c r="C28" s="2"/>
      <c r="D28" s="2"/>
      <c r="E28" s="41"/>
      <c r="F28" s="41"/>
    </row>
    <row r="29" spans="1:6" ht="18.75" hidden="1">
      <c r="A29" s="9"/>
      <c r="B29" s="63" t="s">
        <v>110</v>
      </c>
      <c r="C29" s="2"/>
      <c r="D29" s="2"/>
      <c r="E29" s="41"/>
      <c r="F29" s="41"/>
    </row>
    <row r="30" spans="1:6" ht="18.75" hidden="1">
      <c r="A30" s="9"/>
      <c r="B30" s="64" t="s">
        <v>109</v>
      </c>
      <c r="C30" s="2"/>
      <c r="D30" s="2"/>
      <c r="E30" s="41"/>
      <c r="F30" s="41"/>
    </row>
    <row r="31" spans="1:6" ht="18.75" hidden="1">
      <c r="A31" s="9"/>
      <c r="B31" s="63" t="s">
        <v>108</v>
      </c>
      <c r="C31" s="2"/>
      <c r="D31" s="2"/>
      <c r="E31" s="41"/>
      <c r="F31" s="41"/>
    </row>
    <row r="32" spans="1:6" ht="18.75" hidden="1">
      <c r="A32" s="9"/>
      <c r="B32" s="63" t="s">
        <v>107</v>
      </c>
      <c r="C32" s="2"/>
      <c r="D32" s="2"/>
      <c r="E32" s="41"/>
      <c r="F32" s="41"/>
    </row>
    <row r="33" spans="1:6" ht="18.75" hidden="1">
      <c r="A33" s="9"/>
      <c r="B33" s="63" t="s">
        <v>106</v>
      </c>
      <c r="C33" s="2"/>
      <c r="D33" s="2"/>
      <c r="E33" s="41"/>
      <c r="F33" s="41"/>
    </row>
    <row r="34" spans="1:6" ht="18.75" hidden="1">
      <c r="A34" s="9"/>
      <c r="B34" s="64" t="s">
        <v>105</v>
      </c>
      <c r="C34" s="2"/>
      <c r="D34" s="2"/>
      <c r="E34" s="41"/>
      <c r="F34" s="41"/>
    </row>
    <row r="35" spans="1:6" ht="18.75" hidden="1">
      <c r="A35" s="9"/>
      <c r="B35" s="47" t="s">
        <v>104</v>
      </c>
      <c r="C35" s="2"/>
      <c r="D35" s="2"/>
      <c r="E35" s="41"/>
      <c r="F35" s="41"/>
    </row>
    <row r="36" spans="1:6" ht="18.75" hidden="1">
      <c r="A36" s="9"/>
      <c r="B36" s="63" t="s">
        <v>27</v>
      </c>
      <c r="C36" s="2"/>
      <c r="D36" s="2"/>
      <c r="E36" s="41"/>
      <c r="F36" s="41"/>
    </row>
    <row r="37" spans="1:6" ht="18.75" hidden="1">
      <c r="A37" s="9"/>
      <c r="B37" s="61" t="s">
        <v>81</v>
      </c>
      <c r="C37" s="2"/>
      <c r="D37" s="2"/>
      <c r="E37" s="41"/>
      <c r="F37" s="41"/>
    </row>
    <row r="38" spans="1:6" ht="18.75" hidden="1">
      <c r="A38" s="9"/>
      <c r="B38" s="60" t="s">
        <v>103</v>
      </c>
      <c r="C38" s="2"/>
      <c r="D38" s="2"/>
      <c r="E38" s="41"/>
      <c r="F38" s="41"/>
    </row>
    <row r="39" spans="1:6" ht="18.75" hidden="1">
      <c r="A39" s="9"/>
      <c r="B39" s="62" t="s">
        <v>102</v>
      </c>
      <c r="C39" s="2"/>
      <c r="D39" s="2"/>
      <c r="E39" s="41"/>
      <c r="F39" s="41"/>
    </row>
    <row r="40" spans="1:6" ht="18.75" hidden="1">
      <c r="A40" s="9"/>
      <c r="B40" s="60" t="s">
        <v>101</v>
      </c>
      <c r="C40" s="2"/>
      <c r="D40" s="2"/>
      <c r="E40" s="41"/>
      <c r="F40" s="41"/>
    </row>
    <row r="41" spans="1:6" ht="56.25" hidden="1">
      <c r="A41" s="9"/>
      <c r="B41" s="61" t="s">
        <v>100</v>
      </c>
      <c r="C41" s="2"/>
      <c r="D41" s="2"/>
      <c r="E41" s="41"/>
      <c r="F41" s="41"/>
    </row>
    <row r="42" spans="1:6" ht="18.75" hidden="1">
      <c r="A42" s="9"/>
      <c r="B42" s="61" t="s">
        <v>99</v>
      </c>
      <c r="C42" s="2"/>
      <c r="D42" s="2"/>
      <c r="E42" s="41"/>
      <c r="F42" s="41"/>
    </row>
    <row r="43" spans="1:6" ht="56.25" hidden="1">
      <c r="A43" s="9"/>
      <c r="B43" s="60" t="s">
        <v>98</v>
      </c>
      <c r="C43" s="2"/>
      <c r="D43" s="2"/>
      <c r="E43" s="41"/>
      <c r="F43" s="41"/>
    </row>
    <row r="44" spans="1:6" ht="18.75" hidden="1">
      <c r="A44" s="9"/>
      <c r="B44" s="60" t="s">
        <v>97</v>
      </c>
      <c r="C44" s="2"/>
      <c r="D44" s="2"/>
      <c r="E44" s="41"/>
      <c r="F44" s="41"/>
    </row>
    <row r="45" spans="1:6" ht="15.75" hidden="1">
      <c r="A45" s="9" t="s">
        <v>28</v>
      </c>
      <c r="B45" s="10" t="s">
        <v>27</v>
      </c>
      <c r="C45" s="2"/>
      <c r="D45" s="2"/>
      <c r="E45" s="41"/>
      <c r="F45" s="41"/>
    </row>
    <row r="46" spans="1:6" ht="15.75" hidden="1">
      <c r="A46" s="9"/>
      <c r="B46" s="45" t="s">
        <v>81</v>
      </c>
      <c r="C46" s="2"/>
      <c r="D46" s="2"/>
      <c r="E46" s="41"/>
      <c r="F46" s="41"/>
    </row>
    <row r="47" spans="1:6" ht="15.75" hidden="1">
      <c r="A47" s="9"/>
      <c r="B47" s="10" t="s">
        <v>82</v>
      </c>
      <c r="C47" s="2">
        <v>1700</v>
      </c>
      <c r="D47" s="2"/>
      <c r="E47" s="41"/>
      <c r="F47" s="41"/>
    </row>
    <row r="48" spans="1:6" ht="15.75" hidden="1">
      <c r="A48" s="9"/>
      <c r="B48" s="10" t="s">
        <v>96</v>
      </c>
      <c r="C48" s="2">
        <v>120</v>
      </c>
      <c r="D48" s="2"/>
      <c r="E48" s="41"/>
      <c r="F48" s="41"/>
    </row>
    <row r="49" spans="1:6" ht="15.75" hidden="1">
      <c r="A49" s="9"/>
      <c r="B49" s="50" t="s">
        <v>42</v>
      </c>
      <c r="C49" s="2"/>
      <c r="D49" s="2"/>
      <c r="E49" s="41"/>
      <c r="F49" s="41"/>
    </row>
    <row r="50" spans="1:6" ht="31.5" hidden="1">
      <c r="A50" s="9"/>
      <c r="B50" s="59" t="s">
        <v>95</v>
      </c>
      <c r="C50" s="2" t="s">
        <v>89</v>
      </c>
      <c r="D50" s="2"/>
      <c r="E50" s="41"/>
      <c r="F50" s="41"/>
    </row>
    <row r="51" spans="1:6" ht="15.75" hidden="1">
      <c r="A51" s="9"/>
      <c r="B51" s="50" t="s">
        <v>77</v>
      </c>
      <c r="C51" s="2"/>
      <c r="D51" s="2"/>
      <c r="E51" s="41"/>
      <c r="F51" s="41"/>
    </row>
    <row r="52" spans="1:6" ht="31.5" hidden="1">
      <c r="A52" s="9"/>
      <c r="B52" s="59" t="s">
        <v>73</v>
      </c>
      <c r="C52" s="2" t="s">
        <v>89</v>
      </c>
      <c r="D52" s="2"/>
      <c r="E52" s="41"/>
      <c r="F52" s="41"/>
    </row>
    <row r="53" spans="1:6" ht="15.75" hidden="1">
      <c r="A53" s="9"/>
      <c r="B53" s="50" t="s">
        <v>79</v>
      </c>
      <c r="C53" s="2"/>
      <c r="D53" s="2"/>
      <c r="E53" s="41"/>
      <c r="F53" s="41"/>
    </row>
    <row r="54" spans="1:6" ht="15.75" hidden="1">
      <c r="A54" s="9"/>
      <c r="B54" s="59" t="s">
        <v>78</v>
      </c>
      <c r="C54" s="2">
        <v>60</v>
      </c>
      <c r="D54" s="2"/>
      <c r="E54" s="41"/>
      <c r="F54" s="41"/>
    </row>
    <row r="55" spans="1:6" ht="15.75" hidden="1">
      <c r="A55" s="9"/>
      <c r="B55" s="50" t="s">
        <v>83</v>
      </c>
      <c r="C55" s="2"/>
      <c r="D55" s="2"/>
      <c r="E55" s="41"/>
      <c r="F55" s="41"/>
    </row>
    <row r="56" spans="1:6" ht="31.5" hidden="1">
      <c r="A56" s="9"/>
      <c r="B56" s="59" t="s">
        <v>88</v>
      </c>
      <c r="C56" s="2" t="s">
        <v>89</v>
      </c>
      <c r="D56" s="2"/>
      <c r="E56" s="41"/>
      <c r="F56" s="41"/>
    </row>
    <row r="57" spans="1:6" ht="31.5" hidden="1">
      <c r="A57" s="9"/>
      <c r="B57" s="59" t="s">
        <v>94</v>
      </c>
      <c r="C57" s="2" t="s">
        <v>89</v>
      </c>
      <c r="D57" s="2"/>
      <c r="E57" s="41"/>
      <c r="F57" s="41"/>
    </row>
    <row r="58" spans="1:6" ht="15.75" hidden="1">
      <c r="A58" s="9"/>
      <c r="B58" s="45" t="s">
        <v>76</v>
      </c>
      <c r="C58" s="2"/>
      <c r="D58" s="37"/>
      <c r="E58" s="41"/>
      <c r="F58" s="41"/>
    </row>
    <row r="59" spans="1:6" ht="15.75" hidden="1">
      <c r="A59" s="9"/>
      <c r="B59" s="10" t="s">
        <v>93</v>
      </c>
      <c r="C59" s="2">
        <v>10800</v>
      </c>
      <c r="D59" s="2"/>
      <c r="E59" s="41"/>
      <c r="F59" s="41"/>
    </row>
    <row r="60" spans="1:6" ht="15.75" hidden="1">
      <c r="A60" s="9"/>
      <c r="B60" s="44" t="s">
        <v>72</v>
      </c>
      <c r="C60" s="2"/>
      <c r="D60" s="2"/>
      <c r="E60" s="41"/>
      <c r="F60" s="41"/>
    </row>
    <row r="61" spans="1:6" ht="15.75" hidden="1">
      <c r="A61" s="9"/>
      <c r="B61" s="4" t="s">
        <v>92</v>
      </c>
      <c r="C61" s="2"/>
      <c r="D61" s="37"/>
      <c r="E61" s="41"/>
      <c r="F61" s="41"/>
    </row>
    <row r="62" spans="1:6" ht="31.5" hidden="1">
      <c r="A62" s="9"/>
      <c r="B62" s="10" t="s">
        <v>69</v>
      </c>
      <c r="C62" s="2" t="s">
        <v>89</v>
      </c>
      <c r="D62" s="37"/>
      <c r="E62" s="41"/>
      <c r="F62" s="41"/>
    </row>
    <row r="63" spans="1:6" ht="31.5" hidden="1">
      <c r="A63" s="9"/>
      <c r="B63" s="10" t="s">
        <v>68</v>
      </c>
      <c r="C63" s="2" t="s">
        <v>89</v>
      </c>
      <c r="D63" s="37"/>
      <c r="E63" s="41"/>
      <c r="F63" s="41"/>
    </row>
    <row r="64" spans="1:6" ht="31.5" hidden="1">
      <c r="A64" s="9"/>
      <c r="B64" s="10" t="s">
        <v>66</v>
      </c>
      <c r="C64" s="2" t="s">
        <v>89</v>
      </c>
      <c r="D64" s="37"/>
      <c r="E64" s="41"/>
      <c r="F64" s="41"/>
    </row>
    <row r="65" spans="1:6" ht="31.5" hidden="1">
      <c r="A65" s="9"/>
      <c r="B65" s="10" t="s">
        <v>65</v>
      </c>
      <c r="C65" s="2" t="s">
        <v>89</v>
      </c>
      <c r="D65" s="37"/>
      <c r="E65" s="41"/>
      <c r="F65" s="41"/>
    </row>
    <row r="66" spans="1:6" ht="31.5" hidden="1">
      <c r="A66" s="9"/>
      <c r="B66" s="10" t="s">
        <v>64</v>
      </c>
      <c r="C66" s="2" t="s">
        <v>89</v>
      </c>
      <c r="D66" s="37"/>
      <c r="E66" s="41"/>
      <c r="F66" s="41"/>
    </row>
    <row r="67" spans="1:6" ht="31.5" hidden="1">
      <c r="A67" s="9"/>
      <c r="B67" s="10" t="s">
        <v>63</v>
      </c>
      <c r="C67" s="2" t="s">
        <v>89</v>
      </c>
      <c r="D67" s="37"/>
      <c r="E67" s="41"/>
      <c r="F67" s="41"/>
    </row>
    <row r="68" spans="1:6" ht="18.75" customHeight="1" hidden="1">
      <c r="A68" s="9"/>
      <c r="B68" s="10" t="s">
        <v>62</v>
      </c>
      <c r="C68" s="2" t="s">
        <v>89</v>
      </c>
      <c r="D68" s="37"/>
      <c r="E68" s="41"/>
      <c r="F68" s="41"/>
    </row>
    <row r="69" spans="1:6" ht="31.5" hidden="1">
      <c r="A69" s="9"/>
      <c r="B69" s="10" t="s">
        <v>61</v>
      </c>
      <c r="C69" s="2" t="s">
        <v>89</v>
      </c>
      <c r="D69" s="37"/>
      <c r="E69" s="41"/>
      <c r="F69" s="41"/>
    </row>
    <row r="70" spans="1:6" ht="15.75" hidden="1">
      <c r="A70" s="9"/>
      <c r="B70" s="10" t="s">
        <v>67</v>
      </c>
      <c r="C70" s="2">
        <v>1980</v>
      </c>
      <c r="D70" s="37"/>
      <c r="E70" s="41"/>
      <c r="F70" s="41"/>
    </row>
    <row r="71" spans="1:6" ht="15.75" hidden="1">
      <c r="A71" s="9"/>
      <c r="B71" s="44" t="s">
        <v>91</v>
      </c>
      <c r="C71" s="2"/>
      <c r="D71" s="37"/>
      <c r="E71" s="41"/>
      <c r="F71" s="41"/>
    </row>
    <row r="72" spans="1:6" ht="31.5" hidden="1">
      <c r="A72" s="9"/>
      <c r="B72" s="10" t="s">
        <v>71</v>
      </c>
      <c r="C72" s="2" t="s">
        <v>89</v>
      </c>
      <c r="D72" s="37"/>
      <c r="E72" s="41"/>
      <c r="F72" s="41"/>
    </row>
    <row r="73" spans="1:6" ht="31.5" hidden="1">
      <c r="A73" s="9"/>
      <c r="B73" s="10" t="s">
        <v>70</v>
      </c>
      <c r="C73" s="2" t="s">
        <v>89</v>
      </c>
      <c r="D73" s="37"/>
      <c r="E73" s="41"/>
      <c r="F73" s="41"/>
    </row>
    <row r="74" spans="1:6" ht="15.75" hidden="1">
      <c r="A74" s="9"/>
      <c r="B74" s="4" t="s">
        <v>90</v>
      </c>
      <c r="C74" s="2"/>
      <c r="D74" s="37"/>
      <c r="E74" s="41"/>
      <c r="F74" s="41"/>
    </row>
    <row r="75" spans="1:6" ht="31.5" hidden="1">
      <c r="A75" s="9"/>
      <c r="B75" s="10" t="s">
        <v>69</v>
      </c>
      <c r="C75" s="2" t="s">
        <v>89</v>
      </c>
      <c r="D75" s="37"/>
      <c r="E75" s="41"/>
      <c r="F75" s="41"/>
    </row>
    <row r="76" spans="1:6" ht="31.5" hidden="1">
      <c r="A76" s="9"/>
      <c r="B76" s="10" t="s">
        <v>68</v>
      </c>
      <c r="C76" s="2" t="s">
        <v>89</v>
      </c>
      <c r="D76" s="37"/>
      <c r="E76" s="41"/>
      <c r="F76" s="41"/>
    </row>
    <row r="77" spans="1:6" ht="31.5" hidden="1">
      <c r="A77" s="9"/>
      <c r="B77" s="10" t="s">
        <v>66</v>
      </c>
      <c r="C77" s="2" t="s">
        <v>89</v>
      </c>
      <c r="D77" s="37"/>
      <c r="E77" s="41"/>
      <c r="F77" s="41"/>
    </row>
    <row r="78" spans="1:6" ht="31.5" hidden="1">
      <c r="A78" s="9"/>
      <c r="B78" s="10" t="s">
        <v>65</v>
      </c>
      <c r="C78" s="2" t="s">
        <v>89</v>
      </c>
      <c r="D78" s="37"/>
      <c r="E78" s="41"/>
      <c r="F78" s="41"/>
    </row>
    <row r="79" spans="1:6" ht="31.5" hidden="1">
      <c r="A79" s="9"/>
      <c r="B79" s="10" t="s">
        <v>64</v>
      </c>
      <c r="C79" s="2" t="s">
        <v>89</v>
      </c>
      <c r="D79" s="37"/>
      <c r="E79" s="41"/>
      <c r="F79" s="41"/>
    </row>
    <row r="80" spans="1:6" ht="31.5" hidden="1">
      <c r="A80" s="9"/>
      <c r="B80" s="10" t="s">
        <v>63</v>
      </c>
      <c r="C80" s="2" t="s">
        <v>89</v>
      </c>
      <c r="D80" s="37"/>
      <c r="E80" s="41"/>
      <c r="F80" s="41"/>
    </row>
    <row r="81" spans="1:6" ht="31.5" hidden="1">
      <c r="A81" s="9"/>
      <c r="B81" s="10" t="s">
        <v>62</v>
      </c>
      <c r="C81" s="2" t="s">
        <v>89</v>
      </c>
      <c r="D81" s="37"/>
      <c r="E81" s="41"/>
      <c r="F81" s="41"/>
    </row>
    <row r="82" spans="1:6" ht="31.5" hidden="1">
      <c r="A82" s="9"/>
      <c r="B82" s="10" t="s">
        <v>61</v>
      </c>
      <c r="C82" s="2" t="s">
        <v>89</v>
      </c>
      <c r="D82" s="37"/>
      <c r="E82" s="41"/>
      <c r="F82" s="41"/>
    </row>
    <row r="83" spans="1:6" ht="15.75" hidden="1">
      <c r="A83" s="9"/>
      <c r="B83" s="10" t="s">
        <v>67</v>
      </c>
      <c r="C83" s="2">
        <v>1980</v>
      </c>
      <c r="D83" s="37"/>
      <c r="E83" s="41"/>
      <c r="F83" s="41"/>
    </row>
    <row r="84" spans="1:6" ht="15.75" hidden="1">
      <c r="A84" s="9"/>
      <c r="B84" s="50" t="s">
        <v>88</v>
      </c>
      <c r="C84" s="2"/>
      <c r="D84" s="37"/>
      <c r="E84" s="41"/>
      <c r="F84" s="41"/>
    </row>
    <row r="85" spans="1:6" ht="15.75" hidden="1">
      <c r="A85" s="9"/>
      <c r="B85" s="38" t="s">
        <v>87</v>
      </c>
      <c r="C85" s="2">
        <v>12444</v>
      </c>
      <c r="D85" s="2"/>
      <c r="E85" s="41"/>
      <c r="F85" s="41"/>
    </row>
    <row r="86" spans="1:6" ht="15.75" hidden="1">
      <c r="A86" s="9"/>
      <c r="B86" s="38" t="s">
        <v>86</v>
      </c>
      <c r="C86" s="2">
        <v>4271</v>
      </c>
      <c r="D86" s="37"/>
      <c r="E86" s="41"/>
      <c r="F86" s="41"/>
    </row>
    <row r="87" spans="1:6" ht="15.75" hidden="1">
      <c r="A87" s="9"/>
      <c r="B87" s="38" t="s">
        <v>85</v>
      </c>
      <c r="C87" s="2">
        <v>9907</v>
      </c>
      <c r="D87" s="37"/>
      <c r="E87" s="41"/>
      <c r="F87" s="41"/>
    </row>
    <row r="88" spans="1:6" ht="15.75" hidden="1">
      <c r="A88" s="9"/>
      <c r="B88" s="38" t="s">
        <v>84</v>
      </c>
      <c r="C88" s="2">
        <v>10500</v>
      </c>
      <c r="D88" s="37"/>
      <c r="E88" s="41"/>
      <c r="F88" s="41"/>
    </row>
    <row r="89" spans="1:6" ht="15.75" hidden="1">
      <c r="A89" s="9"/>
      <c r="B89" s="36" t="s">
        <v>60</v>
      </c>
      <c r="C89" s="2">
        <f>C47+C48+C54+C59+C70+C83+C85+C86+C87+C88</f>
        <v>53762</v>
      </c>
      <c r="D89" s="3">
        <f>C89/12/22131</f>
        <v>0.2024385100838944</v>
      </c>
      <c r="E89" s="41"/>
      <c r="F89" s="41"/>
    </row>
    <row r="90" spans="1:6" ht="45.75" customHeight="1">
      <c r="A90" s="5" t="s">
        <v>59</v>
      </c>
      <c r="B90" s="4" t="s">
        <v>58</v>
      </c>
      <c r="C90" s="2">
        <f>22131*D90*12</f>
        <v>233703.36</v>
      </c>
      <c r="D90" s="2">
        <v>0.88</v>
      </c>
      <c r="E90" s="41"/>
      <c r="F90" s="41"/>
    </row>
    <row r="91" spans="1:6" ht="31.5">
      <c r="A91" s="5" t="s">
        <v>18</v>
      </c>
      <c r="B91" s="50" t="s">
        <v>26</v>
      </c>
      <c r="C91" s="2"/>
      <c r="D91" s="2"/>
      <c r="E91" s="41"/>
      <c r="F91" s="41"/>
    </row>
    <row r="92" spans="1:6" ht="30.75" customHeight="1">
      <c r="A92" s="58" t="s">
        <v>57</v>
      </c>
      <c r="B92" s="10" t="s">
        <v>25</v>
      </c>
      <c r="C92" s="2">
        <f>C93+C94</f>
        <v>194133.13199999998</v>
      </c>
      <c r="D92" s="2">
        <f>D93+D94</f>
        <v>0.731</v>
      </c>
      <c r="E92" s="41"/>
      <c r="F92" s="41"/>
    </row>
    <row r="93" spans="1:6" ht="29.25" customHeight="1" hidden="1">
      <c r="A93" s="58"/>
      <c r="B93" s="10" t="s">
        <v>24</v>
      </c>
      <c r="C93" s="28">
        <f>22131*D93*12</f>
        <v>183510.25199999998</v>
      </c>
      <c r="D93" s="28">
        <v>0.691</v>
      </c>
      <c r="E93" s="41"/>
      <c r="F93" s="41"/>
    </row>
    <row r="94" spans="1:6" ht="29.25" customHeight="1" hidden="1">
      <c r="A94" s="58"/>
      <c r="B94" s="10" t="s">
        <v>21</v>
      </c>
      <c r="C94" s="2">
        <f>22131*D94*12</f>
        <v>10622.880000000001</v>
      </c>
      <c r="D94" s="2">
        <v>0.04</v>
      </c>
      <c r="E94" s="41"/>
      <c r="F94" s="41"/>
    </row>
    <row r="95" spans="1:6" ht="25.5" customHeight="1">
      <c r="A95" s="58" t="s">
        <v>56</v>
      </c>
      <c r="B95" s="11" t="s">
        <v>23</v>
      </c>
      <c r="C95" s="2">
        <f>C98+C97+C96</f>
        <v>353038.108721508</v>
      </c>
      <c r="D95" s="2">
        <f>D98+D97+D96</f>
        <v>1.3293498890000002</v>
      </c>
      <c r="E95" s="41"/>
      <c r="F95" s="41"/>
    </row>
    <row r="96" spans="1:6" ht="25.5" customHeight="1" hidden="1">
      <c r="A96" s="9"/>
      <c r="B96" s="10" t="s">
        <v>22</v>
      </c>
      <c r="C96" s="28">
        <f>22131*D96*12</f>
        <v>319177.7082</v>
      </c>
      <c r="D96" s="28">
        <v>1.20185</v>
      </c>
      <c r="E96" s="41"/>
      <c r="F96" s="41"/>
    </row>
    <row r="97" spans="1:6" ht="25.5" customHeight="1" hidden="1">
      <c r="A97" s="9"/>
      <c r="B97" s="10" t="s">
        <v>21</v>
      </c>
      <c r="C97" s="2">
        <f>22131*D97*12</f>
        <v>17040.852295200002</v>
      </c>
      <c r="D97" s="28">
        <v>0.0641666</v>
      </c>
      <c r="E97" s="41"/>
      <c r="F97" s="41"/>
    </row>
    <row r="98" spans="1:6" ht="25.5" customHeight="1" hidden="1">
      <c r="A98" s="9"/>
      <c r="B98" s="10" t="s">
        <v>20</v>
      </c>
      <c r="C98" s="2">
        <f>22131*D98*12</f>
        <v>16819.548226308</v>
      </c>
      <c r="D98" s="28">
        <v>0.063333289</v>
      </c>
      <c r="E98" s="41"/>
      <c r="F98" s="41"/>
    </row>
    <row r="99" spans="1:6" ht="30" customHeight="1">
      <c r="A99" s="9" t="s">
        <v>55</v>
      </c>
      <c r="B99" s="10" t="s">
        <v>19</v>
      </c>
      <c r="C99" s="2">
        <f>22131*D99*12</f>
        <v>12335.8194</v>
      </c>
      <c r="D99" s="28">
        <v>0.04645</v>
      </c>
      <c r="E99" s="41"/>
      <c r="F99" s="41"/>
    </row>
    <row r="100" spans="1:6" ht="114.75" customHeight="1">
      <c r="A100" s="5" t="s">
        <v>17</v>
      </c>
      <c r="B100" s="4" t="s">
        <v>80</v>
      </c>
      <c r="C100" s="2">
        <f>22131*D100*12</f>
        <v>386008.90200000006</v>
      </c>
      <c r="D100" s="2">
        <f>8.55*17%</f>
        <v>1.4535000000000002</v>
      </c>
      <c r="E100" s="41"/>
      <c r="F100" s="41"/>
    </row>
    <row r="101" spans="1:6" ht="30" customHeight="1">
      <c r="A101" s="5" t="s">
        <v>15</v>
      </c>
      <c r="B101" s="4" t="s">
        <v>16</v>
      </c>
      <c r="C101" s="2">
        <f>22131*D101*12</f>
        <v>13278.599999999999</v>
      </c>
      <c r="D101" s="2">
        <v>0.05</v>
      </c>
      <c r="E101" s="41"/>
      <c r="F101" s="41"/>
    </row>
    <row r="102" spans="1:6" s="43" customFormat="1" ht="30" customHeight="1">
      <c r="A102" s="5" t="s">
        <v>14</v>
      </c>
      <c r="B102" s="4" t="s">
        <v>54</v>
      </c>
      <c r="C102" s="2">
        <f>22131*D102*12</f>
        <v>87638.76000000001</v>
      </c>
      <c r="D102" s="2">
        <v>0.33</v>
      </c>
      <c r="E102" s="49"/>
      <c r="F102" s="49"/>
    </row>
    <row r="103" spans="1:6" ht="30" customHeight="1">
      <c r="A103" s="5" t="s">
        <v>12</v>
      </c>
      <c r="B103" s="4" t="s">
        <v>13</v>
      </c>
      <c r="C103" s="2">
        <f>22131*D103*12</f>
        <v>131458.13999999998</v>
      </c>
      <c r="D103" s="2">
        <v>0.495</v>
      </c>
      <c r="E103" s="41"/>
      <c r="F103" s="41"/>
    </row>
    <row r="104" spans="1:6" ht="30" customHeight="1">
      <c r="A104" s="5" t="s">
        <v>10</v>
      </c>
      <c r="B104" s="4" t="s">
        <v>11</v>
      </c>
      <c r="C104" s="2">
        <f>22131*D104*12</f>
        <v>172356.228</v>
      </c>
      <c r="D104" s="2">
        <v>0.649</v>
      </c>
      <c r="E104" s="41"/>
      <c r="F104" s="41"/>
    </row>
    <row r="105" spans="1:6" ht="18" customHeight="1">
      <c r="A105" s="5" t="s">
        <v>8</v>
      </c>
      <c r="B105" s="4" t="s">
        <v>53</v>
      </c>
      <c r="C105" s="2">
        <f>(C8+C93+C96+C104)*34.2%</f>
        <v>431889.46596359997</v>
      </c>
      <c r="D105" s="37">
        <f>C105/12/22131</f>
        <v>1.6262613</v>
      </c>
      <c r="E105" s="41"/>
      <c r="F105" s="41"/>
    </row>
    <row r="106" spans="1:6" ht="18" customHeight="1">
      <c r="A106" s="5" t="s">
        <v>52</v>
      </c>
      <c r="B106" s="4" t="s">
        <v>9</v>
      </c>
      <c r="C106" s="2">
        <f>22131*D106*12</f>
        <v>132918.78600000002</v>
      </c>
      <c r="D106" s="2">
        <f>10.01*5%</f>
        <v>0.5005000000000001</v>
      </c>
      <c r="E106" s="41"/>
      <c r="F106" s="41"/>
    </row>
    <row r="107" spans="1:6" ht="28.5">
      <c r="A107" s="5" t="s">
        <v>51</v>
      </c>
      <c r="B107" s="4" t="s">
        <v>50</v>
      </c>
      <c r="C107" s="2">
        <f>22131*D107*12</f>
        <v>219096.90000000002</v>
      </c>
      <c r="D107" s="2">
        <v>0.825</v>
      </c>
      <c r="E107" s="41"/>
      <c r="F107" s="41"/>
    </row>
    <row r="108" spans="1:6" ht="41.25">
      <c r="A108" s="5" t="s">
        <v>49</v>
      </c>
      <c r="B108" s="33" t="s">
        <v>48</v>
      </c>
      <c r="C108" s="2">
        <f>22131*D108*12</f>
        <v>372430.20563999994</v>
      </c>
      <c r="D108" s="28">
        <v>1.40237</v>
      </c>
      <c r="E108" s="41"/>
      <c r="F108" s="41"/>
    </row>
    <row r="109" spans="1:6" ht="15.75">
      <c r="A109" s="57" t="s">
        <v>7</v>
      </c>
      <c r="B109" s="57"/>
      <c r="C109" s="8">
        <f>C7+C90+C92+C95+C99+C100+C101+C102+C103+C104+C105+C106+C107+C108</f>
        <v>3381838.9153251075</v>
      </c>
      <c r="D109" s="8">
        <f>D7+D90+D92+D95+D99+D100+D101+D102+D103+D104+D105+D106+D107+D108</f>
        <v>12.734169699083893</v>
      </c>
      <c r="E109" s="42"/>
      <c r="F109" s="42"/>
    </row>
    <row r="110" spans="1:6" s="43" customFormat="1" ht="15.75">
      <c r="A110" s="56" t="s">
        <v>47</v>
      </c>
      <c r="B110" s="56"/>
      <c r="C110" s="8">
        <f>22131*D110*12</f>
        <v>608731.004758519</v>
      </c>
      <c r="D110" s="8">
        <f>D109*1.18-D109</f>
        <v>2.2921505458350993</v>
      </c>
      <c r="E110" s="42"/>
      <c r="F110" s="42"/>
    </row>
    <row r="111" spans="1:6" ht="15.75">
      <c r="A111" s="56" t="s">
        <v>45</v>
      </c>
      <c r="B111" s="56"/>
      <c r="C111" s="8">
        <f>SUM(C109:C110)</f>
        <v>3990569.9200836266</v>
      </c>
      <c r="D111" s="8">
        <f>SUM(D109:D110)</f>
        <v>15.026320244918992</v>
      </c>
      <c r="E111" s="42"/>
      <c r="F111" s="42"/>
    </row>
    <row r="112" spans="1:6" s="13" customFormat="1" ht="47.25">
      <c r="A112" s="7" t="s">
        <v>6</v>
      </c>
      <c r="B112" s="6" t="s">
        <v>5</v>
      </c>
      <c r="C112" s="2" t="s">
        <v>4</v>
      </c>
      <c r="D112" s="2" t="s">
        <v>3</v>
      </c>
      <c r="E112" s="55"/>
      <c r="F112" s="55"/>
    </row>
    <row r="113" spans="1:6" ht="15.75">
      <c r="A113" s="46" t="s">
        <v>2</v>
      </c>
      <c r="B113" s="54"/>
      <c r="C113" s="2"/>
      <c r="D113" s="2"/>
      <c r="E113" s="41"/>
      <c r="F113" s="41"/>
    </row>
    <row r="114" spans="1:6" ht="41.25">
      <c r="A114" s="5" t="s">
        <v>1</v>
      </c>
      <c r="B114" s="33" t="s">
        <v>46</v>
      </c>
      <c r="C114" s="3"/>
      <c r="D114" s="3"/>
      <c r="E114" s="40"/>
      <c r="F114" s="40"/>
    </row>
    <row r="115" spans="1:6" ht="15.75">
      <c r="A115" s="30"/>
      <c r="B115" s="32" t="s">
        <v>41</v>
      </c>
      <c r="C115" s="31"/>
      <c r="D115" s="31"/>
      <c r="E115" s="27"/>
      <c r="F115" s="27"/>
    </row>
    <row r="116" spans="1:6" ht="31.5">
      <c r="A116" s="30"/>
      <c r="B116" s="29" t="s">
        <v>40</v>
      </c>
      <c r="C116" s="28"/>
      <c r="D116" s="28">
        <v>1</v>
      </c>
      <c r="E116" s="27"/>
      <c r="F116" s="27"/>
    </row>
    <row r="117" spans="1:6" ht="15.75">
      <c r="A117" s="26"/>
      <c r="B117" s="25"/>
      <c r="C117" s="24"/>
      <c r="D117" s="24"/>
      <c r="E117" s="23"/>
      <c r="F117" s="23"/>
    </row>
    <row r="118" spans="1:6" s="53" customFormat="1" ht="18.75">
      <c r="A118" s="19"/>
      <c r="B118" s="22" t="s">
        <v>0</v>
      </c>
      <c r="C118" s="17" t="s">
        <v>39</v>
      </c>
      <c r="D118" s="17"/>
      <c r="E118" s="17"/>
      <c r="F118" s="14"/>
    </row>
    <row r="119" spans="1:6" s="53" customFormat="1" ht="18.75">
      <c r="A119" s="19"/>
      <c r="B119" s="22"/>
      <c r="C119" s="20"/>
      <c r="D119" s="20"/>
      <c r="E119" s="14"/>
      <c r="F119" s="14"/>
    </row>
    <row r="120" spans="1:6" s="53" customFormat="1" ht="18.75">
      <c r="A120" s="21"/>
      <c r="B120" s="18"/>
      <c r="C120" s="20"/>
      <c r="D120" s="20"/>
      <c r="E120" s="14"/>
      <c r="F120" s="14"/>
    </row>
    <row r="121" spans="1:6" s="53" customFormat="1" ht="18.75">
      <c r="A121" s="19"/>
      <c r="B121" s="18" t="s">
        <v>38</v>
      </c>
      <c r="C121" s="17" t="s">
        <v>37</v>
      </c>
      <c r="D121" s="17"/>
      <c r="E121" s="17"/>
      <c r="F121" s="17"/>
    </row>
    <row r="122" spans="2:6" ht="18.75">
      <c r="B122" s="16" t="s">
        <v>36</v>
      </c>
      <c r="C122" s="15" t="s">
        <v>35</v>
      </c>
      <c r="D122" s="15"/>
      <c r="E122" s="14" t="s">
        <v>34</v>
      </c>
      <c r="F122" s="14"/>
    </row>
    <row r="124" spans="2:4" ht="15.75">
      <c r="B124" s="39"/>
      <c r="C124" s="39"/>
      <c r="D124" s="39"/>
    </row>
    <row r="125" spans="2:4" ht="15.75">
      <c r="B125" s="39"/>
      <c r="C125" s="39"/>
      <c r="D125" s="39"/>
    </row>
  </sheetData>
  <sheetProtection password="ED33" sheet="1" objects="1" scenarios="1"/>
  <mergeCells count="13">
    <mergeCell ref="F109:F111"/>
    <mergeCell ref="A110:B110"/>
    <mergeCell ref="A111:B111"/>
    <mergeCell ref="A113:B113"/>
    <mergeCell ref="C118:E118"/>
    <mergeCell ref="C121:F121"/>
    <mergeCell ref="C122:D122"/>
    <mergeCell ref="A1:F1"/>
    <mergeCell ref="A2:B2"/>
    <mergeCell ref="A3:B3"/>
    <mergeCell ref="A6:B6"/>
    <mergeCell ref="A109:B109"/>
    <mergeCell ref="E109:E1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6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2011-11-17T07:33:04Z</dcterms:created>
  <dcterms:modified xsi:type="dcterms:W3CDTF">2011-11-17T07:46:28Z</dcterms:modified>
  <cp:category/>
  <cp:version/>
  <cp:contentType/>
  <cp:contentStatus/>
</cp:coreProperties>
</file>