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080" yWindow="1065" windowWidth="18015" windowHeight="10935"/>
  </bookViews>
  <sheets>
    <sheet name="73" sheetId="1" r:id="rId1"/>
  </sheets>
  <externalReferences>
    <externalReference r:id="rId2"/>
  </externalReferences>
  <definedNames>
    <definedName name="_xlnm.Print_Area" localSheetId="0">'73'!$A$1:$I$44</definedName>
  </definedNames>
  <calcPr calcId="124519"/>
</workbook>
</file>

<file path=xl/calcChain.xml><?xml version="1.0" encoding="utf-8"?>
<calcChain xmlns="http://schemas.openxmlformats.org/spreadsheetml/2006/main">
  <c r="G37" i="1"/>
  <c r="H30"/>
  <c r="K25"/>
  <c r="E22"/>
  <c r="F22" s="1"/>
  <c r="K20"/>
  <c r="E20"/>
  <c r="H19"/>
  <c r="K19" s="1"/>
  <c r="E19"/>
  <c r="H18"/>
  <c r="K18" s="1"/>
  <c r="E18"/>
  <c r="E21" s="1"/>
  <c r="K17"/>
  <c r="E17"/>
  <c r="H16"/>
  <c r="K16" s="1"/>
  <c r="E16"/>
  <c r="H15"/>
  <c r="K15" s="1"/>
  <c r="E15"/>
  <c r="K14"/>
  <c r="E14"/>
  <c r="D14"/>
  <c r="D21" s="1"/>
  <c r="D23" s="1"/>
  <c r="K13"/>
  <c r="E13"/>
  <c r="D13"/>
  <c r="K12"/>
  <c r="E12"/>
  <c r="H11"/>
  <c r="H21" s="1"/>
  <c r="E11"/>
  <c r="K10"/>
  <c r="E10"/>
  <c r="G7"/>
  <c r="G30" s="1"/>
  <c r="I30" s="1"/>
  <c r="G3"/>
  <c r="G29" s="1"/>
  <c r="H22" l="1"/>
  <c r="I21"/>
  <c r="K21"/>
  <c r="E23"/>
  <c r="F23" s="1"/>
  <c r="F10"/>
  <c r="K11"/>
  <c r="I12"/>
  <c r="I13"/>
  <c r="I14"/>
  <c r="I15"/>
  <c r="I16"/>
  <c r="I20"/>
  <c r="I25"/>
  <c r="I10"/>
  <c r="I11"/>
  <c r="I17"/>
  <c r="I18"/>
  <c r="I19"/>
  <c r="H23" l="1"/>
  <c r="K22"/>
  <c r="I22"/>
  <c r="K23" l="1"/>
  <c r="H29"/>
  <c r="I29" s="1"/>
  <c r="I31" s="1"/>
  <c r="I23"/>
  <c r="J26" s="1"/>
</calcChain>
</file>

<file path=xl/sharedStrings.xml><?xml version="1.0" encoding="utf-8"?>
<sst xmlns="http://schemas.openxmlformats.org/spreadsheetml/2006/main" count="87" uniqueCount="79">
  <si>
    <t>ОТЧЁТ 
об использовании средств собственников по текущему содержанию имущества многоквартирного дома № 73 м-на Горский 
за 2013 год</t>
  </si>
  <si>
    <t>Характеристика МКД</t>
  </si>
  <si>
    <t>12-ти этажный кирпичный многоквартирный дом (от 10 до 30 лет эксплуатации)</t>
  </si>
  <si>
    <t>м-н Горский 73</t>
  </si>
  <si>
    <t>Справочно</t>
  </si>
  <si>
    <t>Общая площадь помещений</t>
  </si>
  <si>
    <t>Площадь жилых помещений</t>
  </si>
  <si>
    <t>Площадь нежилых помещений</t>
  </si>
  <si>
    <t>Площадь дворовой территории</t>
  </si>
  <si>
    <t>Площадь, оборудованная ППА</t>
  </si>
  <si>
    <t>Перечень обязательных видов работ и услуг по содержанию и ремонту общего имущества  дома</t>
  </si>
  <si>
    <t>Условия выполнения работ, оказания услуг</t>
  </si>
  <si>
    <r>
      <t xml:space="preserve">Стоимость работ и услуг в </t>
    </r>
    <r>
      <rPr>
        <b/>
        <u/>
        <sz val="10"/>
        <color indexed="8"/>
        <rFont val="Times New Roman"/>
        <family val="1"/>
        <charset val="204"/>
      </rPr>
      <t>год,</t>
    </r>
    <r>
      <rPr>
        <sz val="10"/>
        <color theme="1"/>
        <rFont val="Times New Roman"/>
        <family val="1"/>
        <charset val="204"/>
      </rPr>
      <t xml:space="preserve"> руб.</t>
    </r>
  </si>
  <si>
    <t>Цена работ и услуг на 1 кв.м. площади помещений в месяц, руб.</t>
  </si>
  <si>
    <t>Размер платы за 1 кв.м. площади помещений в месяц, руб.</t>
  </si>
  <si>
    <t>Сумма затрат в год, руб.</t>
  </si>
  <si>
    <t>По перечню 2013</t>
  </si>
  <si>
    <t>Разница (ФАКТ-ПЛАН)</t>
  </si>
  <si>
    <t>Раздел 1.     СОДЕРЖАНИЕ ОБЩЕГО ИМУЩЕСТВА ДОМА</t>
  </si>
  <si>
    <t>1.</t>
  </si>
  <si>
    <t>Техническое обслуживание внутридомового инженерного оборудования</t>
  </si>
  <si>
    <t>Проведение технических осмотров, профилактического  ремонта и устранение незначительных неисправностей в системах отопления, водоснабжения, водоотведения, электроснабжения, а также: ремонт, регулировка, наладка и испытание систем центрального отопления; промывка, опрессовка, консервация и расконсервация системы центрального отопления; укрепление трубопроводов, мелкий  ремонт изоляции, проверка исправности канализационных вытяжек и устранение причин при обнаружении их неисправности и т.д.</t>
  </si>
  <si>
    <t>2.</t>
  </si>
  <si>
    <t>Техническое обслуживание конструктивных элементов зданий</t>
  </si>
  <si>
    <t>Проведение технических осмотров, профилактического  ремонта, устранение незначительных неисправностей в конструктивных элементах здания, смена и восстановление разбитых стекол;  ремонт и укрепление окон и дверей; очистка кровли от мусора, грязи, снега, наледи, снежных шапок и  сосулек и  т.д.</t>
  </si>
  <si>
    <t>3.</t>
  </si>
  <si>
    <t>Аварийно-ремонтное обслуживание</t>
  </si>
  <si>
    <t>круглосуточно на системах водоснабжения, водоотведния, теплоснабжения и энергообеспечения</t>
  </si>
  <si>
    <t>4.</t>
  </si>
  <si>
    <t>Санитарное содержание лестничных клеток</t>
  </si>
  <si>
    <t>5.</t>
  </si>
  <si>
    <t>Уборка земельного участка, входящего в состав общего имущества дома</t>
  </si>
  <si>
    <t>6.</t>
  </si>
  <si>
    <t>Автоуслуги по вывозу снега, механизированная уборка</t>
  </si>
  <si>
    <t>6 раз в холодный период</t>
  </si>
  <si>
    <t>7.</t>
  </si>
  <si>
    <t>Сбор, вывоз и утилизация крупногабаритных бытовых отходов</t>
  </si>
  <si>
    <t>по мере необходимости (1 раз в неделю)</t>
  </si>
  <si>
    <t>8.</t>
  </si>
  <si>
    <t>Сбор, вывоз и утилизация твердых бытовых отходов</t>
  </si>
  <si>
    <t>не реже одного раза в сутки</t>
  </si>
  <si>
    <t>9.</t>
  </si>
  <si>
    <t>Дератизация, дезинсекция</t>
  </si>
  <si>
    <t>дератизация - 1 раз в квартал, дезинсекция - 2 раза в год</t>
  </si>
  <si>
    <t>10.</t>
  </si>
  <si>
    <t>Обслуживание  лифтов</t>
  </si>
  <si>
    <t>ежемесячно, согласно договору со специализированной организацией</t>
  </si>
  <si>
    <t>11.</t>
  </si>
  <si>
    <r>
      <t xml:space="preserve">Техническое обслуживание ОПУ </t>
    </r>
    <r>
      <rPr>
        <sz val="10"/>
        <color indexed="8"/>
        <rFont val="Times New Roman"/>
        <family val="1"/>
        <charset val="204"/>
      </rPr>
      <t>(тепловая энергия, горячее и холодное вводоснабжение)</t>
    </r>
  </si>
  <si>
    <t>ИТОГО  содержание общего имущества в многоквартирном доме</t>
  </si>
  <si>
    <t>12.</t>
  </si>
  <si>
    <t>УПРАВЛЕНИЕ МНОГОКВАРТИРНЫМ ДОМОМ</t>
  </si>
  <si>
    <t xml:space="preserve"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риему заявок от населения и функций, связанных с регистрацией граждан и др. </t>
  </si>
  <si>
    <t>Планирование работ по содержанию и ремонту общего имущества дома; планирование финансовых и технических ресурсов;  осуществление ситематического контроля над качеством услуг и работ подрядных организаций и за исполнением договорных обязательств; проведение оплаты работ и услуг подрядных организаций в соответствии с заключенными договорами за надлежеащее качество работ и услуг, сбор платежей с нанимателей и собственников помещение, в т.ч. за коммунальные услуги, взискание задолженности по оплате ЖКУ; ведение технической документациипо МКД, работа с населением, в т.ч. рассмотрение обращений и жалоб по качеству обслуживания; выполнение диспетчерских функций по приему заявок от населения и функций, связанных с регистрацией граждан.</t>
  </si>
  <si>
    <t xml:space="preserve">ВСЕГО управление многоквартирным домом и содержание общего имущества в многоквартирном доме </t>
  </si>
  <si>
    <t>Раздел 2. Дополнительные услуги и работы</t>
  </si>
  <si>
    <t>Обслуживание противопожарной автоматики</t>
  </si>
  <si>
    <t>тариф 2013</t>
  </si>
  <si>
    <t>Статья/источник</t>
  </si>
  <si>
    <t>Задолженность собственников/ бюджета по платежам на начало периода,  руб.</t>
  </si>
  <si>
    <t>Начислено,  руб.</t>
  </si>
  <si>
    <t>Оплачено,  руб.</t>
  </si>
  <si>
    <t>Задолженность собственников/ бюджета по платежам на конец периода,  руб.</t>
  </si>
  <si>
    <t>План,  руб.</t>
  </si>
  <si>
    <t>Факт,  руб.</t>
  </si>
  <si>
    <t>Задолженность собственников,  руб.</t>
  </si>
  <si>
    <t>Текущее содержание</t>
  </si>
  <si>
    <t>Техобслуживание ППА</t>
  </si>
  <si>
    <t>начисления с октября</t>
  </si>
  <si>
    <t>ИТОГО:</t>
  </si>
  <si>
    <t>Дополнительные доходы:</t>
  </si>
  <si>
    <t>Реклама</t>
  </si>
  <si>
    <t>Провайдеры</t>
  </si>
  <si>
    <t>Расходы:</t>
  </si>
  <si>
    <t>Ямочный ремонт</t>
  </si>
  <si>
    <t>Директор ООО "КЖЭК "Горский"</t>
  </si>
  <si>
    <t>С.В. Занина</t>
  </si>
  <si>
    <t>Экономист</t>
  </si>
  <si>
    <t>М.А. Иващук</t>
  </si>
</sst>
</file>

<file path=xl/styles.xml><?xml version="1.0" encoding="utf-8"?>
<styleSheet xmlns="http://schemas.openxmlformats.org/spreadsheetml/2006/main">
  <numFmts count="1">
    <numFmt numFmtId="164" formatCode="0.0"/>
  </numFmts>
  <fonts count="2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7" fillId="0" borderId="4" xfId="0" applyNumberFormat="1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wrapText="1"/>
    </xf>
    <xf numFmtId="4" fontId="2" fillId="2" borderId="7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4" fillId="0" borderId="4" xfId="0" applyFont="1" applyFill="1" applyBorder="1" applyAlignment="1">
      <alignment vertical="center" wrapText="1"/>
    </xf>
    <xf numFmtId="2" fontId="4" fillId="0" borderId="11" xfId="0" applyNumberFormat="1" applyFont="1" applyFill="1" applyBorder="1" applyAlignment="1">
      <alignment horizont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9" fontId="2" fillId="0" borderId="12" xfId="0" applyNumberFormat="1" applyFont="1" applyBorder="1" applyAlignment="1">
      <alignment horizontal="center" vertical="center"/>
    </xf>
    <xf numFmtId="9" fontId="2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6" fillId="0" borderId="0" xfId="0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4" fontId="12" fillId="0" borderId="5" xfId="0" applyNumberFormat="1" applyFont="1" applyFill="1" applyBorder="1" applyAlignment="1">
      <alignment horizontal="center" vertical="center" textRotation="90" wrapText="1"/>
    </xf>
    <xf numFmtId="4" fontId="12" fillId="0" borderId="14" xfId="0" applyNumberFormat="1" applyFont="1" applyFill="1" applyBorder="1" applyAlignment="1">
      <alignment horizontal="center" vertical="center" textRotation="90" wrapText="1"/>
    </xf>
    <xf numFmtId="4" fontId="12" fillId="0" borderId="14" xfId="0" applyNumberFormat="1" applyFont="1" applyFill="1" applyBorder="1" applyAlignment="1">
      <alignment horizontal="center" vertical="center" textRotation="90" wrapText="1"/>
    </xf>
    <xf numFmtId="4" fontId="12" fillId="0" borderId="6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4" fontId="12" fillId="0" borderId="7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vertical="center" wrapText="1"/>
    </xf>
    <xf numFmtId="4" fontId="12" fillId="0" borderId="4" xfId="0" applyNumberFormat="1" applyFont="1" applyFill="1" applyBorder="1" applyAlignment="1">
      <alignment wrapText="1"/>
    </xf>
    <xf numFmtId="4" fontId="14" fillId="0" borderId="4" xfId="0" applyNumberFormat="1" applyFont="1" applyFill="1" applyBorder="1" applyAlignment="1">
      <alignment wrapText="1"/>
    </xf>
    <xf numFmtId="4" fontId="12" fillId="0" borderId="4" xfId="0" applyNumberFormat="1" applyFont="1" applyFill="1" applyBorder="1" applyAlignment="1">
      <alignment horizontal="center" vertical="center" wrapText="1"/>
    </xf>
    <xf numFmtId="4" fontId="12" fillId="2" borderId="4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4" fontId="12" fillId="0" borderId="15" xfId="0" applyNumberFormat="1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horizontal="left" vertical="center" wrapText="1"/>
    </xf>
    <xf numFmtId="4" fontId="14" fillId="0" borderId="12" xfId="0" applyNumberFormat="1" applyFont="1" applyBorder="1" applyAlignment="1">
      <alignment horizontal="left" vertical="center" wrapText="1"/>
    </xf>
    <xf numFmtId="4" fontId="14" fillId="0" borderId="16" xfId="0" applyNumberFormat="1" applyFont="1" applyBorder="1" applyAlignment="1">
      <alignment horizontal="left" vertical="center" wrapText="1"/>
    </xf>
    <xf numFmtId="4" fontId="12" fillId="0" borderId="16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13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vertical="center" wrapText="1"/>
    </xf>
    <xf numFmtId="4" fontId="15" fillId="0" borderId="0" xfId="0" applyNumberFormat="1" applyFont="1" applyBorder="1" applyAlignment="1">
      <alignment vertical="center" wrapText="1"/>
    </xf>
    <xf numFmtId="4" fontId="12" fillId="0" borderId="7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4" fontId="12" fillId="0" borderId="4" xfId="0" applyNumberFormat="1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4" fillId="0" borderId="12" xfId="0" applyNumberFormat="1" applyFont="1" applyBorder="1" applyAlignment="1">
      <alignment vertical="center" wrapText="1"/>
    </xf>
    <xf numFmtId="4" fontId="14" fillId="0" borderId="16" xfId="0" applyNumberFormat="1" applyFont="1" applyBorder="1" applyAlignment="1">
      <alignment vertical="center" wrapText="1"/>
    </xf>
    <xf numFmtId="4" fontId="14" fillId="0" borderId="18" xfId="0" applyNumberFormat="1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horizontal="center" vertical="center" wrapText="1"/>
    </xf>
    <xf numFmtId="4" fontId="14" fillId="0" borderId="2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4" fontId="14" fillId="0" borderId="0" xfId="0" applyNumberFormat="1" applyFont="1" applyBorder="1" applyAlignment="1">
      <alignment horizontal="left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4" fontId="12" fillId="2" borderId="0" xfId="0" applyNumberFormat="1" applyFont="1" applyFill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wrapText="1"/>
    </xf>
    <xf numFmtId="0" fontId="20" fillId="0" borderId="0" xfId="0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</cellXfs>
  <cellStyles count="1">
    <cellStyle name="Обычный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72;&#1088;&#1080;&#1103;\&#1054;&#1058;&#1063;&#1045;&#1058;%202013\&#1057;&#1042;&#1054;&#1044;&#1053;&#1067;&#1049;%20&#1054;&#1058;&#1063;&#1045;&#1058;_&#1043;&#1054;&#1056;&#1057;&#1050;&#1048;&#1049;(&#1089;&#1082;&#1086;&#1088;&#1088;&#1077;&#1082;&#1090;&#1080;&#1088;&#1086;&#1074;&#1072;&#1085;&#1085;&#1099;&#1081;%20&#1076;&#1083;&#1103;%20&#1089;&#1072;&#1081;&#1090;&#107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рский"/>
      <sheetName val="42"/>
      <sheetName val="43"/>
      <sheetName val="50"/>
      <sheetName val="51"/>
      <sheetName val="52"/>
      <sheetName val="53"/>
      <sheetName val="56"/>
      <sheetName val="60"/>
      <sheetName val="61"/>
      <sheetName val="63"/>
      <sheetName val="63-1"/>
      <sheetName val="64"/>
      <sheetName val="65"/>
      <sheetName val="67"/>
      <sheetName val="68"/>
      <sheetName val="69"/>
      <sheetName val="69-1"/>
      <sheetName val="72"/>
      <sheetName val="73"/>
      <sheetName val="74"/>
      <sheetName val="75"/>
      <sheetName val="76"/>
      <sheetName val="78"/>
      <sheetName val="82"/>
      <sheetName val="84"/>
      <sheetName val="86"/>
    </sheetNames>
    <sheetDataSet>
      <sheetData sheetId="0">
        <row r="4">
          <cell r="T4">
            <v>273295.32254956855</v>
          </cell>
        </row>
        <row r="8">
          <cell r="T8">
            <v>207012.22046705586</v>
          </cell>
        </row>
        <row r="9">
          <cell r="T9">
            <v>178110.59999999998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view="pageBreakPreview" topLeftCell="A16" zoomScale="85" zoomScaleSheetLayoutView="85" workbookViewId="0">
      <selection activeCell="J1" sqref="J1:L1048576"/>
    </sheetView>
  </sheetViews>
  <sheetFormatPr defaultRowHeight="15"/>
  <cols>
    <col min="1" max="1" width="7" style="126" customWidth="1"/>
    <col min="2" max="2" width="26.85546875" style="131" customWidth="1"/>
    <col min="3" max="3" width="66.28515625" style="131" hidden="1" customWidth="1"/>
    <col min="4" max="4" width="14.85546875" style="132" hidden="1" customWidth="1"/>
    <col min="5" max="6" width="16" style="131" hidden="1" customWidth="1"/>
    <col min="7" max="7" width="35.7109375" style="131" customWidth="1"/>
    <col min="8" max="8" width="18.85546875" style="129" customWidth="1"/>
    <col min="9" max="9" width="11.85546875" style="130" customWidth="1"/>
    <col min="10" max="10" width="11.42578125" style="3" hidden="1" customWidth="1"/>
    <col min="11" max="11" width="12.42578125" style="3" hidden="1" customWidth="1"/>
    <col min="12" max="12" width="9.140625" style="4" hidden="1" customWidth="1"/>
    <col min="13" max="16384" width="9.140625" style="4"/>
  </cols>
  <sheetData>
    <row r="1" spans="1:11" ht="79.5" customHeight="1" thickBo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11">
      <c r="A2" s="5" t="s">
        <v>1</v>
      </c>
      <c r="B2" s="6"/>
      <c r="C2" s="7" t="s">
        <v>2</v>
      </c>
      <c r="D2" s="8"/>
      <c r="E2" s="8"/>
      <c r="F2" s="9"/>
      <c r="G2" s="10" t="s">
        <v>3</v>
      </c>
      <c r="H2" s="10"/>
      <c r="I2" s="11"/>
      <c r="J2" s="12" t="s">
        <v>4</v>
      </c>
      <c r="K2" s="13"/>
    </row>
    <row r="3" spans="1:11">
      <c r="A3" s="5" t="s">
        <v>5</v>
      </c>
      <c r="B3" s="6"/>
      <c r="C3" s="14">
        <v>5150</v>
      </c>
      <c r="D3" s="15"/>
      <c r="E3" s="15"/>
      <c r="F3" s="16"/>
      <c r="G3" s="17">
        <f>G4+G5</f>
        <v>12565.6</v>
      </c>
      <c r="H3" s="18"/>
      <c r="I3" s="18"/>
      <c r="J3" s="19"/>
      <c r="K3" s="20"/>
    </row>
    <row r="4" spans="1:11">
      <c r="A4" s="5" t="s">
        <v>6</v>
      </c>
      <c r="B4" s="6"/>
      <c r="C4" s="21"/>
      <c r="D4" s="22"/>
      <c r="E4" s="22"/>
      <c r="F4" s="23"/>
      <c r="G4" s="17">
        <v>12135</v>
      </c>
      <c r="H4" s="18"/>
      <c r="I4" s="18"/>
      <c r="J4" s="19"/>
      <c r="K4" s="20"/>
    </row>
    <row r="5" spans="1:11">
      <c r="A5" s="5" t="s">
        <v>7</v>
      </c>
      <c r="B5" s="6"/>
      <c r="C5" s="21"/>
      <c r="D5" s="22"/>
      <c r="E5" s="22"/>
      <c r="F5" s="23"/>
      <c r="G5" s="17">
        <v>430.6</v>
      </c>
      <c r="H5" s="18"/>
      <c r="I5" s="18"/>
      <c r="J5" s="19"/>
      <c r="K5" s="20"/>
    </row>
    <row r="6" spans="1:11">
      <c r="A6" s="5" t="s">
        <v>8</v>
      </c>
      <c r="B6" s="6"/>
      <c r="C6" s="21"/>
      <c r="D6" s="22"/>
      <c r="E6" s="22"/>
      <c r="F6" s="23"/>
      <c r="G6" s="17">
        <v>3319</v>
      </c>
      <c r="H6" s="18"/>
      <c r="I6" s="18"/>
      <c r="J6" s="19"/>
      <c r="K6" s="20"/>
    </row>
    <row r="7" spans="1:11">
      <c r="A7" s="5" t="s">
        <v>9</v>
      </c>
      <c r="B7" s="6"/>
      <c r="C7" s="21"/>
      <c r="D7" s="22"/>
      <c r="E7" s="22"/>
      <c r="F7" s="23"/>
      <c r="G7" s="17">
        <f>G4</f>
        <v>12135</v>
      </c>
      <c r="H7" s="18"/>
      <c r="I7" s="18"/>
      <c r="J7" s="19"/>
      <c r="K7" s="20"/>
    </row>
    <row r="8" spans="1:11" ht="89.25" customHeight="1">
      <c r="A8" s="24" t="s">
        <v>10</v>
      </c>
      <c r="B8" s="25"/>
      <c r="C8" s="26" t="s">
        <v>11</v>
      </c>
      <c r="D8" s="22" t="s">
        <v>12</v>
      </c>
      <c r="E8" s="27" t="s">
        <v>13</v>
      </c>
      <c r="F8" s="27" t="s">
        <v>14</v>
      </c>
      <c r="G8" s="26" t="s">
        <v>11</v>
      </c>
      <c r="H8" s="28" t="s">
        <v>15</v>
      </c>
      <c r="I8" s="29" t="s">
        <v>14</v>
      </c>
      <c r="J8" s="30" t="s">
        <v>16</v>
      </c>
      <c r="K8" s="31" t="s">
        <v>17</v>
      </c>
    </row>
    <row r="9" spans="1:11" ht="15" customHeight="1">
      <c r="A9" s="7" t="s">
        <v>18</v>
      </c>
      <c r="B9" s="8"/>
      <c r="C9" s="8"/>
      <c r="D9" s="8"/>
      <c r="E9" s="8"/>
      <c r="F9" s="8"/>
      <c r="G9" s="8"/>
      <c r="H9" s="8"/>
      <c r="I9" s="8"/>
      <c r="J9" s="30"/>
      <c r="K9" s="31"/>
    </row>
    <row r="10" spans="1:11" ht="180.75" customHeight="1">
      <c r="A10" s="26" t="s">
        <v>19</v>
      </c>
      <c r="B10" s="32" t="s">
        <v>20</v>
      </c>
      <c r="C10" s="33" t="s">
        <v>21</v>
      </c>
      <c r="D10" s="34">
        <v>87976.44</v>
      </c>
      <c r="E10" s="34">
        <f>D10/12/5150</f>
        <v>1.4235669902912622</v>
      </c>
      <c r="F10" s="35" t="e">
        <f>E21</f>
        <v>#REF!</v>
      </c>
      <c r="G10" s="33" t="s">
        <v>21</v>
      </c>
      <c r="H10" s="36">
        <v>410792.12762883108</v>
      </c>
      <c r="I10" s="37">
        <f>H10/12/$G$3</f>
        <v>2.7243169687402582</v>
      </c>
      <c r="J10" s="30">
        <v>252236.73823561645</v>
      </c>
      <c r="K10" s="31">
        <f>H10-J10</f>
        <v>158555.38939321463</v>
      </c>
    </row>
    <row r="11" spans="1:11" ht="104.25" customHeight="1">
      <c r="A11" s="26" t="s">
        <v>22</v>
      </c>
      <c r="B11" s="32" t="s">
        <v>23</v>
      </c>
      <c r="C11" s="33" t="s">
        <v>24</v>
      </c>
      <c r="D11" s="34">
        <v>114756.45</v>
      </c>
      <c r="E11" s="34">
        <f>D11/12/5150</f>
        <v>1.8569004854368933</v>
      </c>
      <c r="F11" s="38"/>
      <c r="G11" s="33" t="s">
        <v>24</v>
      </c>
      <c r="H11" s="36">
        <f>[1]Горский!$T$4</f>
        <v>273295.32254956855</v>
      </c>
      <c r="I11" s="37">
        <f t="shared" ref="I11:I23" si="0">H11/12/$G$3</f>
        <v>1.8124570424384068</v>
      </c>
      <c r="J11" s="30">
        <v>155497.58176438356</v>
      </c>
      <c r="K11" s="31">
        <f t="shared" ref="K11:K25" si="1">H11-J11</f>
        <v>117797.74078518499</v>
      </c>
    </row>
    <row r="12" spans="1:11" ht="41.25" customHeight="1">
      <c r="A12" s="26" t="s">
        <v>25</v>
      </c>
      <c r="B12" s="32" t="s">
        <v>26</v>
      </c>
      <c r="C12" s="39" t="s">
        <v>27</v>
      </c>
      <c r="D12" s="40">
        <v>35844</v>
      </c>
      <c r="E12" s="34">
        <f>D12/12/5150</f>
        <v>0.57999999999999996</v>
      </c>
      <c r="F12" s="38"/>
      <c r="G12" s="39" t="s">
        <v>27</v>
      </c>
      <c r="H12" s="41">
        <v>163628.89911430405</v>
      </c>
      <c r="I12" s="42">
        <f t="shared" si="0"/>
        <v>1.0851643847375907</v>
      </c>
      <c r="J12" s="30">
        <v>164543.01999999999</v>
      </c>
      <c r="K12" s="31">
        <f t="shared" si="1"/>
        <v>-914.12088569594198</v>
      </c>
    </row>
    <row r="13" spans="1:11" ht="27" customHeight="1">
      <c r="A13" s="43" t="s">
        <v>28</v>
      </c>
      <c r="B13" s="44" t="s">
        <v>29</v>
      </c>
      <c r="C13" s="45"/>
      <c r="D13" s="45" t="e">
        <f>#REF!+#REF!+#REF!+#REF!+#REF!+#REF!+#REF!+#REF!</f>
        <v>#REF!</v>
      </c>
      <c r="E13" s="45" t="e">
        <f>#REF!+#REF!+#REF!+#REF!+#REF!+#REF!+#REF!+#REF!</f>
        <v>#REF!</v>
      </c>
      <c r="F13" s="38"/>
      <c r="G13" s="45"/>
      <c r="H13" s="41">
        <v>393170.53462704166</v>
      </c>
      <c r="I13" s="46">
        <f t="shared" si="0"/>
        <v>2.6074529842522551</v>
      </c>
      <c r="J13" s="30">
        <v>313329.59999999998</v>
      </c>
      <c r="K13" s="31">
        <f t="shared" si="1"/>
        <v>79840.934627041686</v>
      </c>
    </row>
    <row r="14" spans="1:11" ht="41.25" customHeight="1">
      <c r="A14" s="26" t="s">
        <v>30</v>
      </c>
      <c r="B14" s="32" t="s">
        <v>31</v>
      </c>
      <c r="C14" s="47"/>
      <c r="D14" s="47" t="e">
        <f>#REF!+#REF!</f>
        <v>#REF!</v>
      </c>
      <c r="E14" s="34" t="e">
        <f t="shared" ref="E14:E20" si="2">D14/12/5150</f>
        <v>#REF!</v>
      </c>
      <c r="F14" s="38"/>
      <c r="G14" s="47"/>
      <c r="H14" s="41">
        <v>463239.31</v>
      </c>
      <c r="I14" s="42">
        <f t="shared" si="0"/>
        <v>3.0721394786825407</v>
      </c>
      <c r="J14" s="48">
        <v>463239.31</v>
      </c>
      <c r="K14" s="31">
        <f t="shared" si="1"/>
        <v>0</v>
      </c>
    </row>
    <row r="15" spans="1:11" ht="25.5">
      <c r="A15" s="26" t="s">
        <v>32</v>
      </c>
      <c r="B15" s="49" t="s">
        <v>33</v>
      </c>
      <c r="C15" s="32" t="s">
        <v>34</v>
      </c>
      <c r="D15" s="34">
        <v>1172.79</v>
      </c>
      <c r="E15" s="34">
        <f t="shared" si="2"/>
        <v>1.8977184466019419E-2</v>
      </c>
      <c r="F15" s="38"/>
      <c r="G15" s="32"/>
      <c r="H15" s="41">
        <f>[1]Горский!$T$8</f>
        <v>207012.22046705586</v>
      </c>
      <c r="I15" s="46">
        <f t="shared" si="0"/>
        <v>1.372876613313702</v>
      </c>
      <c r="J15" s="30">
        <v>171641.93</v>
      </c>
      <c r="K15" s="31">
        <f t="shared" si="1"/>
        <v>35370.290467055864</v>
      </c>
    </row>
    <row r="16" spans="1:11" s="50" customFormat="1" ht="39.75" customHeight="1">
      <c r="A16" s="26" t="s">
        <v>35</v>
      </c>
      <c r="B16" s="49" t="s">
        <v>36</v>
      </c>
      <c r="C16" s="32" t="s">
        <v>37</v>
      </c>
      <c r="D16" s="34">
        <v>44731.95</v>
      </c>
      <c r="E16" s="34">
        <f t="shared" si="2"/>
        <v>0.72381796116504848</v>
      </c>
      <c r="F16" s="38"/>
      <c r="G16" s="32"/>
      <c r="H16" s="41">
        <f>[1]Горский!$T$9</f>
        <v>178110.59999999998</v>
      </c>
      <c r="I16" s="42">
        <f t="shared" si="0"/>
        <v>1.1812050359712227</v>
      </c>
      <c r="J16" s="30">
        <v>178110.59999999998</v>
      </c>
      <c r="K16" s="31">
        <f t="shared" si="1"/>
        <v>0</v>
      </c>
    </row>
    <row r="17" spans="1:13" s="50" customFormat="1" ht="27.75" customHeight="1">
      <c r="A17" s="26" t="s">
        <v>38</v>
      </c>
      <c r="B17" s="49" t="s">
        <v>39</v>
      </c>
      <c r="C17" s="32" t="s">
        <v>40</v>
      </c>
      <c r="D17" s="34">
        <v>85206.3</v>
      </c>
      <c r="E17" s="34">
        <f t="shared" si="2"/>
        <v>1.3787427184466021</v>
      </c>
      <c r="F17" s="38"/>
      <c r="G17" s="32"/>
      <c r="H17" s="41">
        <v>169000.43942143401</v>
      </c>
      <c r="I17" s="42">
        <f t="shared" si="0"/>
        <v>1.1207877022813211</v>
      </c>
      <c r="J17" s="30">
        <v>153212.4</v>
      </c>
      <c r="K17" s="31">
        <f t="shared" si="1"/>
        <v>15788.039421434019</v>
      </c>
    </row>
    <row r="18" spans="1:13" s="50" customFormat="1" ht="31.5" customHeight="1">
      <c r="A18" s="26" t="s">
        <v>41</v>
      </c>
      <c r="B18" s="49" t="s">
        <v>42</v>
      </c>
      <c r="C18" s="32" t="s">
        <v>43</v>
      </c>
      <c r="D18" s="40">
        <v>2520</v>
      </c>
      <c r="E18" s="34">
        <f t="shared" si="2"/>
        <v>4.0776699029126215E-2</v>
      </c>
      <c r="F18" s="38"/>
      <c r="G18" s="32"/>
      <c r="H18" s="41">
        <f>2165.6776+6018.05</f>
        <v>8183.7276000000002</v>
      </c>
      <c r="I18" s="42">
        <f t="shared" si="0"/>
        <v>5.4273357420258482E-2</v>
      </c>
      <c r="J18" s="30">
        <v>8183.73</v>
      </c>
      <c r="K18" s="31">
        <f t="shared" si="1"/>
        <v>-2.3999999993975507E-3</v>
      </c>
    </row>
    <row r="19" spans="1:13" s="50" customFormat="1" ht="31.5" customHeight="1">
      <c r="A19" s="26" t="s">
        <v>44</v>
      </c>
      <c r="B19" s="49" t="s">
        <v>45</v>
      </c>
      <c r="C19" s="32" t="s">
        <v>46</v>
      </c>
      <c r="D19" s="40">
        <v>99423.2</v>
      </c>
      <c r="E19" s="34">
        <f t="shared" si="2"/>
        <v>1.608789644012945</v>
      </c>
      <c r="F19" s="38"/>
      <c r="G19" s="32"/>
      <c r="H19" s="41">
        <f>334117.617858632+36385.31</f>
        <v>370502.927858632</v>
      </c>
      <c r="I19" s="42">
        <f t="shared" si="0"/>
        <v>2.4571245295265909</v>
      </c>
      <c r="J19" s="30">
        <v>370502.93</v>
      </c>
      <c r="K19" s="31">
        <f t="shared" si="1"/>
        <v>-2.1413679933175445E-3</v>
      </c>
    </row>
    <row r="20" spans="1:13" s="50" customFormat="1" ht="37.5" customHeight="1">
      <c r="A20" s="26" t="s">
        <v>47</v>
      </c>
      <c r="B20" s="49" t="s">
        <v>48</v>
      </c>
      <c r="C20" s="32" t="s">
        <v>46</v>
      </c>
      <c r="D20" s="40">
        <v>27000</v>
      </c>
      <c r="E20" s="34">
        <f t="shared" si="2"/>
        <v>0.43689320388349512</v>
      </c>
      <c r="F20" s="38"/>
      <c r="G20" s="32"/>
      <c r="H20" s="41">
        <v>65784</v>
      </c>
      <c r="I20" s="42">
        <f t="shared" si="0"/>
        <v>0.43627045266441711</v>
      </c>
      <c r="J20" s="30">
        <v>65784</v>
      </c>
      <c r="K20" s="31">
        <f t="shared" si="1"/>
        <v>0</v>
      </c>
    </row>
    <row r="21" spans="1:13" s="50" customFormat="1" ht="38.25" customHeight="1">
      <c r="A21" s="51"/>
      <c r="B21" s="52" t="s">
        <v>49</v>
      </c>
      <c r="C21" s="47"/>
      <c r="D21" s="47" t="e">
        <f>D18+D16+D15+D14+D13+D12+D11+D10+#REF!+#REF!+D20+D19+D17</f>
        <v>#REF!</v>
      </c>
      <c r="E21" s="47" t="e">
        <f>E18+E16+E15+E14+E13+E12+E11+E10+#REF!+#REF!+E20+E19+E17</f>
        <v>#REF!</v>
      </c>
      <c r="F21" s="53"/>
      <c r="G21" s="47"/>
      <c r="H21" s="54">
        <f>SUM(H10:H20)</f>
        <v>2702720.1092668669</v>
      </c>
      <c r="I21" s="55">
        <f t="shared" si="0"/>
        <v>17.924068550028561</v>
      </c>
      <c r="J21" s="30">
        <v>2296281.84</v>
      </c>
      <c r="K21" s="31">
        <f t="shared" si="1"/>
        <v>406438.26926686708</v>
      </c>
    </row>
    <row r="22" spans="1:13" s="50" customFormat="1" ht="213.75">
      <c r="A22" s="43" t="s">
        <v>50</v>
      </c>
      <c r="B22" s="44" t="s">
        <v>51</v>
      </c>
      <c r="C22" s="28" t="s">
        <v>52</v>
      </c>
      <c r="D22" s="56">
        <v>105659.54</v>
      </c>
      <c r="E22" s="56">
        <f>D22/12/5150</f>
        <v>1.7097012944983818</v>
      </c>
      <c r="F22" s="56">
        <f>E22</f>
        <v>1.7097012944983818</v>
      </c>
      <c r="G22" s="57" t="s">
        <v>53</v>
      </c>
      <c r="H22" s="54">
        <f>H21*20%</f>
        <v>540544.02185337339</v>
      </c>
      <c r="I22" s="58">
        <f t="shared" si="0"/>
        <v>3.5848137100057125</v>
      </c>
      <c r="J22" s="30">
        <v>459256.36800000002</v>
      </c>
      <c r="K22" s="31">
        <f t="shared" si="1"/>
        <v>81287.653853373369</v>
      </c>
    </row>
    <row r="23" spans="1:13" s="50" customFormat="1" ht="71.25" customHeight="1">
      <c r="A23" s="59"/>
      <c r="B23" s="52" t="s">
        <v>54</v>
      </c>
      <c r="C23" s="34"/>
      <c r="D23" s="34" t="e">
        <f>D21+D22</f>
        <v>#REF!</v>
      </c>
      <c r="E23" s="34" t="e">
        <f>E21+E22</f>
        <v>#REF!</v>
      </c>
      <c r="F23" s="34" t="e">
        <f>E23</f>
        <v>#REF!</v>
      </c>
      <c r="G23" s="34"/>
      <c r="H23" s="41">
        <f>H22+H21</f>
        <v>3243264.1311202403</v>
      </c>
      <c r="I23" s="46">
        <f t="shared" si="0"/>
        <v>21.508882260034277</v>
      </c>
      <c r="J23" s="30">
        <v>2755538.2079999996</v>
      </c>
      <c r="K23" s="31">
        <f t="shared" si="1"/>
        <v>487725.92312024068</v>
      </c>
    </row>
    <row r="24" spans="1:13" ht="21.75" customHeight="1">
      <c r="A24" s="11" t="s">
        <v>55</v>
      </c>
      <c r="B24" s="60"/>
      <c r="C24" s="60"/>
      <c r="D24" s="60"/>
      <c r="E24" s="60"/>
      <c r="F24" s="60"/>
      <c r="G24" s="60"/>
      <c r="H24" s="60"/>
      <c r="I24" s="60"/>
      <c r="J24" s="30"/>
      <c r="K24" s="31"/>
    </row>
    <row r="25" spans="1:13" s="50" customFormat="1" ht="71.25" customHeight="1">
      <c r="A25" s="61" t="s">
        <v>19</v>
      </c>
      <c r="B25" s="52" t="s">
        <v>56</v>
      </c>
      <c r="C25" s="34"/>
      <c r="D25" s="34"/>
      <c r="E25" s="34"/>
      <c r="F25" s="34"/>
      <c r="G25" s="34"/>
      <c r="H25" s="41">
        <v>933109.64391107066</v>
      </c>
      <c r="I25" s="46">
        <f>H25/12/G7</f>
        <v>6.4078398840205377</v>
      </c>
      <c r="J25" s="30">
        <v>119044.35</v>
      </c>
      <c r="K25" s="31">
        <f t="shared" si="1"/>
        <v>814065.29391107068</v>
      </c>
    </row>
    <row r="26" spans="1:13" s="67" customFormat="1" ht="15.75" thickBot="1">
      <c r="A26" s="62" t="s">
        <v>57</v>
      </c>
      <c r="B26" s="62"/>
      <c r="C26" s="62"/>
      <c r="D26" s="62"/>
      <c r="E26" s="62"/>
      <c r="F26" s="62"/>
      <c r="G26" s="62"/>
      <c r="H26" s="62"/>
      <c r="I26" s="63">
        <v>18.27</v>
      </c>
      <c r="J26" s="64">
        <f>(I23/I26)-100%</f>
        <v>0.17727872249777099</v>
      </c>
      <c r="K26" s="65"/>
      <c r="L26" s="66"/>
      <c r="M26" s="66"/>
    </row>
    <row r="27" spans="1:13" s="67" customFormat="1" ht="15.75" thickBot="1">
      <c r="A27" s="68"/>
      <c r="B27" s="68"/>
      <c r="C27" s="68"/>
      <c r="D27" s="68"/>
      <c r="E27" s="68"/>
      <c r="F27" s="68"/>
      <c r="G27" s="68"/>
      <c r="H27" s="68"/>
      <c r="I27" s="68"/>
      <c r="J27" s="69"/>
      <c r="K27" s="69"/>
      <c r="L27" s="66"/>
      <c r="M27" s="66"/>
    </row>
    <row r="28" spans="1:13" s="76" customFormat="1" ht="126">
      <c r="A28" s="70" t="s">
        <v>58</v>
      </c>
      <c r="B28" s="71"/>
      <c r="C28" s="72" t="s">
        <v>59</v>
      </c>
      <c r="D28" s="72" t="s">
        <v>60</v>
      </c>
      <c r="E28" s="72" t="s">
        <v>61</v>
      </c>
      <c r="F28" s="72" t="s">
        <v>62</v>
      </c>
      <c r="G28" s="72" t="s">
        <v>63</v>
      </c>
      <c r="H28" s="72" t="s">
        <v>64</v>
      </c>
      <c r="I28" s="73" t="s">
        <v>65</v>
      </c>
      <c r="J28" s="74"/>
      <c r="K28" s="75"/>
    </row>
    <row r="29" spans="1:13" s="86" customFormat="1" ht="15.75">
      <c r="A29" s="77" t="s">
        <v>66</v>
      </c>
      <c r="B29" s="78"/>
      <c r="C29" s="79"/>
      <c r="D29" s="80"/>
      <c r="E29" s="79"/>
      <c r="F29" s="79"/>
      <c r="G29" s="81">
        <f>I26*12*G3</f>
        <v>2754882.1440000003</v>
      </c>
      <c r="H29" s="82">
        <f>H23</f>
        <v>3243264.1311202403</v>
      </c>
      <c r="I29" s="83">
        <f>H29-G29</f>
        <v>488381.98712024</v>
      </c>
      <c r="J29" s="84"/>
      <c r="K29" s="85"/>
      <c r="L29" s="85"/>
    </row>
    <row r="30" spans="1:13" s="86" customFormat="1" ht="15.75">
      <c r="A30" s="77" t="s">
        <v>67</v>
      </c>
      <c r="B30" s="78"/>
      <c r="C30" s="79"/>
      <c r="D30" s="80"/>
      <c r="E30" s="79"/>
      <c r="F30" s="79"/>
      <c r="G30" s="81">
        <f>3.27*3*G7</f>
        <v>119044.35</v>
      </c>
      <c r="H30" s="82">
        <f>H25</f>
        <v>933109.64391107066</v>
      </c>
      <c r="I30" s="83">
        <f>H30-G30</f>
        <v>814065.29391107068</v>
      </c>
      <c r="J30" s="87" t="s">
        <v>68</v>
      </c>
      <c r="K30" s="88"/>
      <c r="L30" s="85"/>
    </row>
    <row r="31" spans="1:13" s="86" customFormat="1" ht="16.5" thickBot="1">
      <c r="A31" s="89" t="s">
        <v>69</v>
      </c>
      <c r="B31" s="90"/>
      <c r="C31" s="91"/>
      <c r="D31" s="91"/>
      <c r="E31" s="91"/>
      <c r="F31" s="91"/>
      <c r="G31" s="92"/>
      <c r="H31" s="92"/>
      <c r="I31" s="93">
        <f>SUM(I29:I30)</f>
        <v>1302447.2810313106</v>
      </c>
      <c r="J31" s="94"/>
      <c r="K31" s="95"/>
    </row>
    <row r="32" spans="1:13" s="86" customFormat="1" ht="15.75" customHeight="1">
      <c r="A32" s="96" t="s">
        <v>70</v>
      </c>
      <c r="B32" s="97"/>
      <c r="C32" s="97"/>
      <c r="D32" s="97"/>
      <c r="E32" s="97"/>
      <c r="F32" s="97"/>
      <c r="G32" s="97"/>
      <c r="H32" s="97"/>
      <c r="I32" s="98"/>
      <c r="J32" s="99"/>
      <c r="K32" s="100"/>
      <c r="L32" s="85"/>
      <c r="M32" s="85"/>
    </row>
    <row r="33" spans="1:11" s="86" customFormat="1" ht="15.75">
      <c r="A33" s="101" t="s">
        <v>71</v>
      </c>
      <c r="B33" s="102"/>
      <c r="C33" s="103"/>
      <c r="D33" s="103"/>
      <c r="E33" s="103"/>
      <c r="F33" s="103"/>
      <c r="G33" s="104">
        <v>2976</v>
      </c>
      <c r="H33" s="105"/>
      <c r="I33" s="106"/>
      <c r="J33" s="94"/>
      <c r="K33" s="95"/>
    </row>
    <row r="34" spans="1:11" s="86" customFormat="1" ht="15.75">
      <c r="A34" s="101" t="s">
        <v>72</v>
      </c>
      <c r="B34" s="102"/>
      <c r="C34" s="103"/>
      <c r="D34" s="103"/>
      <c r="E34" s="103"/>
      <c r="F34" s="103"/>
      <c r="G34" s="104">
        <v>31670.207999999999</v>
      </c>
      <c r="H34" s="105"/>
      <c r="I34" s="106"/>
      <c r="J34" s="94"/>
      <c r="K34" s="95"/>
    </row>
    <row r="35" spans="1:11" customFormat="1">
      <c r="A35" s="107" t="s">
        <v>73</v>
      </c>
      <c r="B35" s="108"/>
      <c r="C35" s="108"/>
      <c r="D35" s="108"/>
      <c r="E35" s="108"/>
      <c r="F35" s="108"/>
      <c r="G35" s="108"/>
      <c r="H35" s="108"/>
      <c r="I35" s="109"/>
      <c r="J35" s="110"/>
      <c r="K35" s="3"/>
    </row>
    <row r="36" spans="1:11" s="86" customFormat="1" ht="15.75">
      <c r="A36" s="101" t="s">
        <v>74</v>
      </c>
      <c r="B36" s="102"/>
      <c r="C36" s="103"/>
      <c r="D36" s="103"/>
      <c r="E36" s="103"/>
      <c r="F36" s="103"/>
      <c r="G36" s="104">
        <v>0</v>
      </c>
      <c r="H36" s="105"/>
      <c r="I36" s="106"/>
      <c r="J36" s="94"/>
      <c r="K36" s="95"/>
    </row>
    <row r="37" spans="1:11" s="118" customFormat="1" ht="16.5" thickBot="1">
      <c r="A37" s="111" t="s">
        <v>69</v>
      </c>
      <c r="B37" s="112"/>
      <c r="C37" s="92"/>
      <c r="D37" s="92"/>
      <c r="E37" s="92"/>
      <c r="F37" s="92"/>
      <c r="G37" s="113">
        <f>SUM(G33:I34)-G36</f>
        <v>34646.207999999999</v>
      </c>
      <c r="H37" s="114"/>
      <c r="I37" s="115"/>
      <c r="J37" s="116"/>
      <c r="K37" s="117"/>
    </row>
    <row r="38" spans="1:11" s="86" customFormat="1" ht="15.75">
      <c r="A38" s="119"/>
      <c r="B38" s="119"/>
      <c r="C38" s="99"/>
      <c r="D38" s="99"/>
      <c r="E38" s="99"/>
      <c r="F38" s="99"/>
      <c r="G38" s="120"/>
      <c r="H38" s="120"/>
      <c r="I38" s="120"/>
      <c r="J38" s="94"/>
      <c r="K38" s="95"/>
    </row>
    <row r="39" spans="1:11" s="86" customFormat="1" ht="15.75">
      <c r="A39" s="119"/>
      <c r="B39" s="119"/>
      <c r="C39" s="99"/>
      <c r="D39" s="99"/>
      <c r="E39" s="99"/>
      <c r="F39" s="99"/>
      <c r="G39" s="120"/>
      <c r="H39" s="120"/>
      <c r="I39" s="120"/>
      <c r="J39" s="94"/>
      <c r="K39" s="95"/>
    </row>
    <row r="40" spans="1:11" s="50" customFormat="1" ht="18" customHeight="1">
      <c r="A40" s="121"/>
      <c r="B40" s="122"/>
      <c r="C40" s="122"/>
      <c r="D40" s="123"/>
      <c r="E40" s="122"/>
      <c r="F40" s="122"/>
      <c r="G40" s="122"/>
      <c r="H40" s="124"/>
      <c r="I40" s="125"/>
      <c r="J40" s="110"/>
      <c r="K40" s="3"/>
    </row>
    <row r="41" spans="1:11" s="50" customFormat="1" ht="30">
      <c r="A41" s="121"/>
      <c r="B41" s="122" t="s">
        <v>75</v>
      </c>
      <c r="C41" s="122"/>
      <c r="D41" s="123"/>
      <c r="E41" s="122"/>
      <c r="F41" s="122"/>
      <c r="G41" s="122"/>
      <c r="H41" s="124" t="s">
        <v>76</v>
      </c>
      <c r="I41" s="125"/>
      <c r="J41" s="110"/>
      <c r="K41" s="3"/>
    </row>
    <row r="42" spans="1:11" s="50" customFormat="1">
      <c r="A42" s="121"/>
      <c r="B42" s="122"/>
      <c r="C42" s="122"/>
      <c r="D42" s="123"/>
      <c r="E42" s="122"/>
      <c r="F42" s="122"/>
      <c r="G42" s="122"/>
      <c r="H42" s="124"/>
      <c r="I42" s="125"/>
      <c r="J42" s="110"/>
      <c r="K42" s="3"/>
    </row>
    <row r="43" spans="1:11" s="50" customFormat="1">
      <c r="A43" s="121"/>
      <c r="B43" s="122" t="s">
        <v>77</v>
      </c>
      <c r="C43" s="122"/>
      <c r="D43" s="123"/>
      <c r="E43" s="122"/>
      <c r="F43" s="122"/>
      <c r="G43" s="122"/>
      <c r="H43" s="124" t="s">
        <v>78</v>
      </c>
      <c r="I43" s="125"/>
      <c r="J43" s="110"/>
      <c r="K43" s="3"/>
    </row>
    <row r="44" spans="1:11" s="50" customFormat="1">
      <c r="A44" s="121"/>
      <c r="B44" s="122"/>
      <c r="C44" s="122"/>
      <c r="D44" s="123"/>
      <c r="E44" s="122"/>
      <c r="F44" s="122"/>
      <c r="G44" s="122"/>
      <c r="H44" s="124"/>
      <c r="I44" s="125"/>
      <c r="J44" s="110"/>
      <c r="K44" s="3"/>
    </row>
    <row r="45" spans="1:11" s="50" customFormat="1">
      <c r="A45" s="126"/>
      <c r="B45" s="127"/>
      <c r="C45" s="127"/>
      <c r="D45" s="128"/>
      <c r="E45" s="127"/>
      <c r="F45" s="127"/>
      <c r="G45" s="127"/>
      <c r="H45" s="129"/>
      <c r="I45" s="130"/>
      <c r="J45" s="3"/>
      <c r="K45" s="3"/>
    </row>
    <row r="46" spans="1:11" s="50" customFormat="1">
      <c r="A46" s="126"/>
      <c r="B46" s="127"/>
      <c r="C46" s="127"/>
      <c r="D46" s="128"/>
      <c r="E46" s="127"/>
      <c r="F46" s="127"/>
      <c r="G46" s="127"/>
      <c r="H46" s="129"/>
      <c r="I46" s="130"/>
      <c r="J46" s="3"/>
      <c r="K46" s="3"/>
    </row>
    <row r="47" spans="1:11" s="50" customFormat="1">
      <c r="A47" s="126"/>
      <c r="B47" s="127"/>
      <c r="C47" s="127"/>
      <c r="D47" s="128"/>
      <c r="E47" s="127"/>
      <c r="F47" s="127"/>
      <c r="G47" s="127"/>
      <c r="H47" s="129"/>
      <c r="I47" s="130"/>
      <c r="J47" s="3"/>
      <c r="K47" s="3"/>
    </row>
    <row r="48" spans="1:11" s="50" customFormat="1">
      <c r="A48" s="126"/>
      <c r="B48" s="127"/>
      <c r="C48" s="127"/>
      <c r="D48" s="128"/>
      <c r="E48" s="127"/>
      <c r="F48" s="127"/>
      <c r="G48" s="127"/>
      <c r="H48" s="129"/>
      <c r="I48" s="130"/>
      <c r="J48" s="3"/>
      <c r="K48" s="3"/>
    </row>
    <row r="49" spans="1:11" s="50" customFormat="1">
      <c r="A49" s="126"/>
      <c r="B49" s="127"/>
      <c r="C49" s="127"/>
      <c r="D49" s="128"/>
      <c r="E49" s="127"/>
      <c r="F49" s="127"/>
      <c r="G49" s="127"/>
      <c r="H49" s="129"/>
      <c r="I49" s="130"/>
      <c r="J49" s="3"/>
      <c r="K49" s="3"/>
    </row>
    <row r="50" spans="1:11" s="50" customFormat="1">
      <c r="A50" s="126"/>
      <c r="B50" s="127"/>
      <c r="C50" s="127"/>
      <c r="D50" s="128"/>
      <c r="E50" s="127"/>
      <c r="F50" s="127"/>
      <c r="G50" s="127"/>
      <c r="H50" s="129"/>
      <c r="I50" s="130"/>
      <c r="J50" s="3"/>
      <c r="K50" s="3"/>
    </row>
    <row r="51" spans="1:11" s="50" customFormat="1">
      <c r="A51" s="126"/>
      <c r="B51" s="127"/>
      <c r="C51" s="127"/>
      <c r="D51" s="128"/>
      <c r="E51" s="127"/>
      <c r="F51" s="127"/>
      <c r="G51" s="127"/>
      <c r="H51" s="129"/>
      <c r="I51" s="130"/>
      <c r="J51" s="3"/>
      <c r="K51" s="3"/>
    </row>
    <row r="52" spans="1:11" s="50" customFormat="1">
      <c r="A52" s="126"/>
      <c r="B52" s="127"/>
      <c r="C52" s="127"/>
      <c r="D52" s="128"/>
      <c r="E52" s="127"/>
      <c r="F52" s="127"/>
      <c r="G52" s="127"/>
      <c r="H52" s="129"/>
      <c r="I52" s="130"/>
      <c r="J52" s="3"/>
      <c r="K52" s="3"/>
    </row>
    <row r="53" spans="1:11" s="50" customFormat="1">
      <c r="A53" s="126"/>
      <c r="B53" s="127"/>
      <c r="C53" s="127"/>
      <c r="D53" s="128"/>
      <c r="E53" s="127"/>
      <c r="F53" s="127"/>
      <c r="G53" s="127"/>
      <c r="H53" s="129"/>
      <c r="I53" s="130"/>
      <c r="J53" s="3"/>
      <c r="K53" s="3"/>
    </row>
    <row r="54" spans="1:11" s="50" customFormat="1">
      <c r="A54" s="126"/>
      <c r="B54" s="127"/>
      <c r="C54" s="127"/>
      <c r="D54" s="128"/>
      <c r="E54" s="127"/>
      <c r="F54" s="127"/>
      <c r="G54" s="127"/>
      <c r="H54" s="129"/>
      <c r="I54" s="130"/>
      <c r="J54" s="3"/>
      <c r="K54" s="3"/>
    </row>
    <row r="55" spans="1:11" s="50" customFormat="1">
      <c r="A55" s="126"/>
      <c r="B55" s="127"/>
      <c r="C55" s="127"/>
      <c r="D55" s="128"/>
      <c r="E55" s="127"/>
      <c r="F55" s="127"/>
      <c r="G55" s="127"/>
      <c r="H55" s="129"/>
      <c r="I55" s="130"/>
      <c r="J55" s="3"/>
      <c r="K55" s="3"/>
    </row>
    <row r="56" spans="1:11" s="50" customFormat="1">
      <c r="A56" s="126"/>
      <c r="B56" s="127"/>
      <c r="C56" s="127"/>
      <c r="D56" s="128"/>
      <c r="E56" s="127"/>
      <c r="F56" s="127"/>
      <c r="G56" s="127"/>
      <c r="H56" s="129"/>
      <c r="I56" s="130"/>
      <c r="J56" s="3"/>
      <c r="K56" s="3"/>
    </row>
    <row r="57" spans="1:11" s="50" customFormat="1">
      <c r="A57" s="126"/>
      <c r="B57" s="127"/>
      <c r="C57" s="127"/>
      <c r="D57" s="128"/>
      <c r="E57" s="127"/>
      <c r="F57" s="127"/>
      <c r="G57" s="127"/>
      <c r="H57" s="129"/>
      <c r="I57" s="130"/>
      <c r="J57" s="3"/>
      <c r="K57" s="3"/>
    </row>
    <row r="58" spans="1:11" s="50" customFormat="1">
      <c r="A58" s="4"/>
      <c r="B58" s="127"/>
      <c r="C58" s="127"/>
      <c r="D58" s="128"/>
      <c r="E58" s="127"/>
      <c r="F58" s="127"/>
      <c r="G58" s="127"/>
      <c r="H58" s="4"/>
      <c r="I58" s="4"/>
      <c r="J58" s="3"/>
      <c r="K58" s="3"/>
    </row>
    <row r="59" spans="1:11" s="50" customFormat="1">
      <c r="A59" s="4"/>
      <c r="B59" s="127"/>
      <c r="C59" s="127"/>
      <c r="D59" s="128"/>
      <c r="E59" s="127"/>
      <c r="F59" s="127"/>
      <c r="G59" s="127"/>
      <c r="H59" s="4"/>
      <c r="I59" s="4"/>
      <c r="J59" s="3"/>
      <c r="K59" s="3"/>
    </row>
    <row r="60" spans="1:11" s="50" customFormat="1">
      <c r="A60" s="4"/>
      <c r="B60" s="127"/>
      <c r="C60" s="127"/>
      <c r="D60" s="128"/>
      <c r="E60" s="127"/>
      <c r="F60" s="127"/>
      <c r="G60" s="127"/>
      <c r="H60" s="4"/>
      <c r="I60" s="4"/>
      <c r="J60" s="3"/>
      <c r="K60" s="3"/>
    </row>
    <row r="61" spans="1:11" s="50" customFormat="1">
      <c r="A61" s="4"/>
      <c r="B61" s="127"/>
      <c r="C61" s="127"/>
      <c r="D61" s="128"/>
      <c r="E61" s="127"/>
      <c r="F61" s="127"/>
      <c r="G61" s="127"/>
      <c r="H61" s="4"/>
      <c r="I61" s="4"/>
      <c r="J61" s="3"/>
      <c r="K61" s="3"/>
    </row>
    <row r="62" spans="1:11" s="50" customFormat="1">
      <c r="A62" s="4"/>
      <c r="B62" s="127"/>
      <c r="C62" s="127"/>
      <c r="D62" s="128"/>
      <c r="E62" s="127"/>
      <c r="F62" s="127"/>
      <c r="G62" s="127"/>
      <c r="H62" s="4"/>
      <c r="I62" s="4"/>
      <c r="J62" s="3"/>
      <c r="K62" s="3"/>
    </row>
    <row r="63" spans="1:11" s="50" customFormat="1">
      <c r="A63" s="4"/>
      <c r="B63" s="127"/>
      <c r="C63" s="127"/>
      <c r="D63" s="128"/>
      <c r="E63" s="127"/>
      <c r="F63" s="127"/>
      <c r="G63" s="127"/>
      <c r="H63" s="4"/>
      <c r="I63" s="4"/>
      <c r="J63" s="3"/>
      <c r="K63" s="3"/>
    </row>
    <row r="64" spans="1:11" s="50" customFormat="1">
      <c r="A64" s="4"/>
      <c r="B64" s="127"/>
      <c r="C64" s="127"/>
      <c r="D64" s="128"/>
      <c r="E64" s="127"/>
      <c r="F64" s="127"/>
      <c r="G64" s="127"/>
      <c r="H64" s="4"/>
      <c r="I64" s="4"/>
      <c r="J64" s="3"/>
      <c r="K64" s="3"/>
    </row>
    <row r="65" spans="1:11" s="50" customFormat="1">
      <c r="A65" s="4"/>
      <c r="B65" s="127"/>
      <c r="C65" s="127"/>
      <c r="D65" s="128"/>
      <c r="E65" s="127"/>
      <c r="F65" s="127"/>
      <c r="G65" s="127"/>
      <c r="H65" s="4"/>
      <c r="I65" s="4"/>
      <c r="J65" s="3"/>
      <c r="K65" s="3"/>
    </row>
    <row r="66" spans="1:11" s="50" customFormat="1">
      <c r="A66" s="4"/>
      <c r="B66" s="127"/>
      <c r="C66" s="127"/>
      <c r="D66" s="128"/>
      <c r="E66" s="127"/>
      <c r="F66" s="127"/>
      <c r="G66" s="127"/>
      <c r="H66" s="4"/>
      <c r="I66" s="4"/>
      <c r="J66" s="3"/>
      <c r="K66" s="3"/>
    </row>
    <row r="67" spans="1:11" s="50" customFormat="1">
      <c r="A67" s="4"/>
      <c r="B67" s="127"/>
      <c r="C67" s="127"/>
      <c r="D67" s="128"/>
      <c r="E67" s="127"/>
      <c r="F67" s="127"/>
      <c r="G67" s="127"/>
      <c r="H67" s="4"/>
      <c r="I67" s="4"/>
      <c r="J67" s="3"/>
      <c r="K67" s="3"/>
    </row>
    <row r="68" spans="1:11" s="50" customFormat="1">
      <c r="A68" s="4"/>
      <c r="B68" s="127"/>
      <c r="C68" s="127"/>
      <c r="D68" s="128"/>
      <c r="E68" s="127"/>
      <c r="F68" s="127"/>
      <c r="G68" s="127"/>
      <c r="H68" s="4"/>
      <c r="I68" s="4"/>
      <c r="J68" s="3"/>
      <c r="K68" s="3"/>
    </row>
    <row r="69" spans="1:11" s="50" customFormat="1">
      <c r="A69" s="4"/>
      <c r="B69" s="127"/>
      <c r="C69" s="127"/>
      <c r="D69" s="128"/>
      <c r="E69" s="127"/>
      <c r="F69" s="127"/>
      <c r="G69" s="127"/>
      <c r="H69" s="4"/>
      <c r="I69" s="4"/>
      <c r="J69" s="3"/>
      <c r="K69" s="3"/>
    </row>
    <row r="70" spans="1:11" s="50" customFormat="1">
      <c r="A70" s="4"/>
      <c r="B70" s="127"/>
      <c r="C70" s="127"/>
      <c r="D70" s="128"/>
      <c r="E70" s="127"/>
      <c r="F70" s="127"/>
      <c r="G70" s="127"/>
      <c r="H70" s="4"/>
      <c r="I70" s="4"/>
      <c r="J70" s="3"/>
      <c r="K70" s="3"/>
    </row>
    <row r="71" spans="1:11" s="50" customFormat="1">
      <c r="A71" s="4"/>
      <c r="B71" s="127"/>
      <c r="C71" s="127"/>
      <c r="D71" s="128"/>
      <c r="E71" s="127"/>
      <c r="F71" s="127"/>
      <c r="G71" s="127"/>
      <c r="H71" s="4"/>
      <c r="I71" s="4"/>
      <c r="J71" s="3"/>
      <c r="K71" s="3"/>
    </row>
    <row r="72" spans="1:11" s="50" customFormat="1">
      <c r="A72" s="4"/>
      <c r="B72" s="127"/>
      <c r="C72" s="127"/>
      <c r="D72" s="128"/>
      <c r="E72" s="127"/>
      <c r="F72" s="127"/>
      <c r="G72" s="127"/>
      <c r="H72" s="4"/>
      <c r="I72" s="4"/>
      <c r="J72" s="3"/>
      <c r="K72" s="3"/>
    </row>
    <row r="73" spans="1:11" s="50" customFormat="1">
      <c r="A73" s="4"/>
      <c r="B73" s="127"/>
      <c r="C73" s="127"/>
      <c r="D73" s="128"/>
      <c r="E73" s="127"/>
      <c r="F73" s="127"/>
      <c r="G73" s="127"/>
      <c r="H73" s="4"/>
      <c r="I73" s="4"/>
      <c r="J73" s="3"/>
      <c r="K73" s="3"/>
    </row>
    <row r="74" spans="1:11" s="50" customFormat="1">
      <c r="A74" s="4"/>
      <c r="B74" s="127"/>
      <c r="C74" s="127"/>
      <c r="D74" s="128"/>
      <c r="E74" s="127"/>
      <c r="F74" s="127"/>
      <c r="G74" s="127"/>
      <c r="H74" s="4"/>
      <c r="I74" s="4"/>
      <c r="J74" s="3"/>
      <c r="K74" s="3"/>
    </row>
    <row r="75" spans="1:11" s="50" customFormat="1">
      <c r="A75" s="4"/>
      <c r="B75" s="127"/>
      <c r="C75" s="127"/>
      <c r="D75" s="128"/>
      <c r="E75" s="127"/>
      <c r="F75" s="127"/>
      <c r="G75" s="127"/>
      <c r="H75" s="4"/>
      <c r="I75" s="4"/>
      <c r="J75" s="3"/>
      <c r="K75" s="3"/>
    </row>
    <row r="76" spans="1:11" s="50" customFormat="1">
      <c r="A76" s="4"/>
      <c r="B76" s="127"/>
      <c r="C76" s="127"/>
      <c r="D76" s="128"/>
      <c r="E76" s="127"/>
      <c r="F76" s="127"/>
      <c r="G76" s="127"/>
      <c r="H76" s="4"/>
      <c r="I76" s="4"/>
      <c r="J76" s="3"/>
      <c r="K76" s="3"/>
    </row>
    <row r="77" spans="1:11" s="50" customFormat="1">
      <c r="A77" s="4"/>
      <c r="B77" s="127"/>
      <c r="C77" s="127"/>
      <c r="D77" s="128"/>
      <c r="E77" s="127"/>
      <c r="F77" s="127"/>
      <c r="G77" s="127"/>
      <c r="H77" s="4"/>
      <c r="I77" s="4"/>
      <c r="J77" s="3"/>
      <c r="K77" s="3"/>
    </row>
    <row r="78" spans="1:11" s="50" customFormat="1">
      <c r="A78" s="4"/>
      <c r="B78" s="127"/>
      <c r="C78" s="127"/>
      <c r="D78" s="128"/>
      <c r="E78" s="127"/>
      <c r="F78" s="127"/>
      <c r="G78" s="127"/>
      <c r="H78" s="4"/>
      <c r="I78" s="4"/>
      <c r="J78" s="3"/>
      <c r="K78" s="3"/>
    </row>
    <row r="79" spans="1:11" s="50" customFormat="1">
      <c r="A79" s="4"/>
      <c r="B79" s="127"/>
      <c r="C79" s="127"/>
      <c r="D79" s="128"/>
      <c r="E79" s="127"/>
      <c r="F79" s="127"/>
      <c r="G79" s="127"/>
      <c r="H79" s="4"/>
      <c r="I79" s="4"/>
      <c r="J79" s="3"/>
      <c r="K79" s="3"/>
    </row>
    <row r="80" spans="1:11" s="50" customFormat="1">
      <c r="A80" s="4"/>
      <c r="B80" s="127"/>
      <c r="C80" s="127"/>
      <c r="D80" s="128"/>
      <c r="E80" s="127"/>
      <c r="F80" s="127"/>
      <c r="G80" s="127"/>
      <c r="H80" s="4"/>
      <c r="I80" s="4"/>
      <c r="J80" s="3"/>
      <c r="K80" s="3"/>
    </row>
  </sheetData>
  <sheetProtection password="ED33" sheet="1" objects="1" scenarios="1"/>
  <mergeCells count="37">
    <mergeCell ref="A37:B37"/>
    <mergeCell ref="G37:I37"/>
    <mergeCell ref="A33:B33"/>
    <mergeCell ref="G33:I33"/>
    <mergeCell ref="A34:B34"/>
    <mergeCell ref="G34:I34"/>
    <mergeCell ref="A35:I35"/>
    <mergeCell ref="A36:B36"/>
    <mergeCell ref="G36:I36"/>
    <mergeCell ref="A28:B28"/>
    <mergeCell ref="A29:B29"/>
    <mergeCell ref="A30:B30"/>
    <mergeCell ref="J30:K30"/>
    <mergeCell ref="A31:B31"/>
    <mergeCell ref="A32:I32"/>
    <mergeCell ref="A8:B8"/>
    <mergeCell ref="A9:I9"/>
    <mergeCell ref="F10:F21"/>
    <mergeCell ref="A24:I24"/>
    <mergeCell ref="A26:H26"/>
    <mergeCell ref="J26:K26"/>
    <mergeCell ref="A5:B5"/>
    <mergeCell ref="G5:I5"/>
    <mergeCell ref="A6:B6"/>
    <mergeCell ref="G6:I6"/>
    <mergeCell ref="A7:B7"/>
    <mergeCell ref="G7:I7"/>
    <mergeCell ref="A1:I1"/>
    <mergeCell ref="A2:B2"/>
    <mergeCell ref="C2:F2"/>
    <mergeCell ref="G2:I2"/>
    <mergeCell ref="J2:K7"/>
    <mergeCell ref="A3:B3"/>
    <mergeCell ref="C3:F3"/>
    <mergeCell ref="G3:I3"/>
    <mergeCell ref="A4:B4"/>
    <mergeCell ref="G4:I4"/>
  </mergeCells>
  <conditionalFormatting sqref="K9:K25">
    <cfRule type="cellIs" dxfId="0" priority="1" operator="lessThan">
      <formula>0</formula>
    </cfRule>
  </conditionalFormatting>
  <pageMargins left="0.24" right="0.17" top="0.28000000000000003" bottom="0.28000000000000003" header="0.3" footer="0.3"/>
  <pageSetup paperSize="9" scale="80" orientation="portrait" verticalDpi="300" r:id="rId1"/>
  <rowBreaks count="2" manualBreakCount="2">
    <brk id="16" max="8" man="1"/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73</vt:lpstr>
      <vt:lpstr>'73'!Область_печати</vt:lpstr>
    </vt:vector>
  </TitlesOfParts>
  <Company>kzhak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buh-e</dc:creator>
  <cp:lastModifiedBy>buh-e</cp:lastModifiedBy>
  <dcterms:created xsi:type="dcterms:W3CDTF">2014-04-03T04:56:12Z</dcterms:created>
  <dcterms:modified xsi:type="dcterms:W3CDTF">2014-04-03T04:56:56Z</dcterms:modified>
</cp:coreProperties>
</file>