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69" sheetId="1" r:id="rId1"/>
  </sheets>
  <externalReferences>
    <externalReference r:id="rId2"/>
  </externalReferences>
  <definedNames>
    <definedName name="_xlnm.Print_Area" localSheetId="0">'69'!$A$1:$I$45</definedName>
  </definedNames>
  <calcPr calcId="124519"/>
</workbook>
</file>

<file path=xl/calcChain.xml><?xml version="1.0" encoding="utf-8"?>
<calcChain xmlns="http://schemas.openxmlformats.org/spreadsheetml/2006/main">
  <c r="G38" i="1"/>
  <c r="G37"/>
  <c r="H30"/>
  <c r="K25"/>
  <c r="E22"/>
  <c r="F22" s="1"/>
  <c r="K20"/>
  <c r="E20"/>
  <c r="K19"/>
  <c r="E19"/>
  <c r="H18"/>
  <c r="I18" s="1"/>
  <c r="E18"/>
  <c r="K17"/>
  <c r="E17"/>
  <c r="H16"/>
  <c r="K16" s="1"/>
  <c r="E16"/>
  <c r="H15"/>
  <c r="K15" s="1"/>
  <c r="E15"/>
  <c r="H14"/>
  <c r="K14" s="1"/>
  <c r="D14"/>
  <c r="D21" s="1"/>
  <c r="D23" s="1"/>
  <c r="K13"/>
  <c r="E13"/>
  <c r="D13"/>
  <c r="K12"/>
  <c r="I12"/>
  <c r="E12"/>
  <c r="H11"/>
  <c r="H21" s="1"/>
  <c r="E11"/>
  <c r="K10"/>
  <c r="E10"/>
  <c r="G7"/>
  <c r="G30" s="1"/>
  <c r="G3"/>
  <c r="I20" s="1"/>
  <c r="I30" l="1"/>
  <c r="K21"/>
  <c r="H22"/>
  <c r="I21"/>
  <c r="K11"/>
  <c r="I10"/>
  <c r="I11"/>
  <c r="E14"/>
  <c r="E21" s="1"/>
  <c r="I14"/>
  <c r="I15"/>
  <c r="I16"/>
  <c r="K18"/>
  <c r="I19"/>
  <c r="G29"/>
  <c r="I13"/>
  <c r="I17"/>
  <c r="I25"/>
  <c r="F10" l="1"/>
  <c r="E23"/>
  <c r="F23" s="1"/>
  <c r="I22"/>
  <c r="H23"/>
  <c r="K22"/>
  <c r="H29" l="1"/>
  <c r="I29" s="1"/>
  <c r="I31" s="1"/>
  <c r="I23"/>
  <c r="J26" s="1"/>
  <c r="K23"/>
</calcChain>
</file>

<file path=xl/sharedStrings.xml><?xml version="1.0" encoding="utf-8"?>
<sst xmlns="http://schemas.openxmlformats.org/spreadsheetml/2006/main" count="87" uniqueCount="79">
  <si>
    <t>ОТЧЁТ 
об использовании средств собственников по текущему содержанию имущества многоквартирного дома № 69 м-на Горский 
за 2013 год</t>
  </si>
  <si>
    <t>Характеристика МКД</t>
  </si>
  <si>
    <t>12-ти этажный кирпичный многоквартирный дом (от 10 до 30 лет эксплуатации)</t>
  </si>
  <si>
    <t>м-н Горский 69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</si>
  <si>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</si>
  <si>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</si>
  <si>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</si>
  <si>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</si>
  <si>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</si>
  <si>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Площадь, оборудованная ППА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</si>
  <si>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</si>
  <si>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</si>
  <si>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rFont val="Times New Roman"/>
        <family val="1"/>
        <charset val="204"/>
      </rPr>
      <t>год,</t>
    </r>
    <r>
      <rPr>
        <sz val="10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</si>
  <si>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</si>
  <si>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</si>
  <si>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</si>
  <si>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</si>
  <si>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</si>
  <si>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</si>
  <si>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</si>
  <si>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</si>
  <si>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</si>
  <si>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</si>
  <si>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</si>
  <si>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</si>
  <si>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</si>
  <si>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</si>
  <si>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</si>
  <si>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</si>
  <si>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</si>
  <si>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</si>
  <si>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</si>
  <si>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6.</t>
  </si>
  <si>
    <t>Автоуслуги по вывозу снега, механизированная уборка</t>
  </si>
  <si>
    <t>6 раз в холодный период</t>
  </si>
  <si>
    <t>7.</t>
  </si>
  <si>
    <t>Сбор, вывоз и утилизация крупногабаритных бытовых отходов</t>
  </si>
  <si>
    <t>по мере необходимости (1 раз в неделю)</t>
  </si>
  <si>
    <t>8.</t>
  </si>
  <si>
    <t>Сбор, вывоз и утилизация твердых бытовых отходов</t>
  </si>
  <si>
    <t>не реже одного раза в сутки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</si>
  <si>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</si>
  <si>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</si>
  <si>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</si>
  <si>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</si>
  <si>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</si>
  <si>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</si>
  <si>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</si>
  <si>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 xml:space="preserve">Техническое обслуживание ОПУ </t>
    </r>
    <r>
      <rPr>
        <sz val="10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</si>
  <si>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</si>
  <si>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12.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</si>
  <si>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</si>
  <si>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</si>
  <si>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</si>
  <si>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</si>
  <si>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Раздел 2. Дополнительные услуги и работы</t>
  </si>
  <si>
    <t>Обслуживание противопожарной автоматики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</si>
  <si>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</si>
  <si>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</si>
  <si>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</si>
  <si>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</si>
  <si>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</si>
  <si>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</si>
  <si>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</si>
  <si>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</si>
  <si>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Задолженность собственников,  руб.</t>
  </si>
  <si>
    <t>Текущее содержание</t>
  </si>
  <si>
    <t>Техобслуживание ППА</t>
  </si>
  <si>
    <t>ИТОГО:</t>
  </si>
  <si>
    <t>Дополнительные доходы:</t>
  </si>
  <si>
    <t>Реклама</t>
  </si>
  <si>
    <t>Провайдеры</t>
  </si>
  <si>
    <t>Расходы:</t>
  </si>
  <si>
    <t>Ямочный ремонт</t>
  </si>
  <si>
    <t>Ремонт тротуарной плитки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</si>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</sst>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5" fillId="0" borderId="12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8;&#1080;&#1103;\&#1054;&#1058;&#1063;&#1045;&#1058;%202013\&#1057;&#1042;&#1054;&#1044;&#1053;&#1067;&#1049;%20&#1054;&#1058;&#1063;&#1045;&#1058;_&#1043;&#1054;&#1056;&#1057;&#1050;&#1048;&#1049;(&#1089;&#1082;&#1086;&#1088;&#1088;&#1077;&#1082;&#1090;&#1080;&#1088;&#1086;&#1074;&#1072;&#1085;&#1085;&#1099;&#1081;%20&#1076;&#1083;&#1103;%20&#1089;&#1072;&#1081;&#1090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ский"/>
      <sheetName val="42"/>
      <sheetName val="43"/>
      <sheetName val="50"/>
      <sheetName val="51"/>
      <sheetName val="52"/>
      <sheetName val="53"/>
      <sheetName val="56"/>
      <sheetName val="60"/>
      <sheetName val="61"/>
      <sheetName val="63"/>
      <sheetName val="63-1"/>
      <sheetName val="64"/>
      <sheetName val="65"/>
      <sheetName val="67"/>
      <sheetName val="68"/>
      <sheetName val="69"/>
      <sheetName val="69-1"/>
      <sheetName val="72"/>
      <sheetName val="73"/>
      <sheetName val="74"/>
      <sheetName val="75"/>
      <sheetName val="76"/>
      <sheetName val="78"/>
      <sheetName val="82"/>
      <sheetName val="84"/>
      <sheetName val="86"/>
    </sheetNames>
    <sheetDataSet>
      <sheetData sheetId="0">
        <row r="4">
          <cell r="Q4">
            <v>356927.90264863538</v>
          </cell>
        </row>
        <row r="8">
          <cell r="Q8">
            <v>240017.74654641241</v>
          </cell>
        </row>
        <row r="9">
          <cell r="Q9">
            <v>226926.36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="85" zoomScaleSheetLayoutView="85" workbookViewId="0">
      <selection activeCell="J1" sqref="J1:L1048576"/>
    </sheetView>
  </sheetViews>
  <sheetFormatPr defaultRowHeight="15"/>
  <cols>
    <col min="1" max="1" width="7" style="101" customWidth="1"/>
    <col min="2" max="2" width="26.85546875" style="102" customWidth="1"/>
    <col min="3" max="3" width="66.28515625" style="102" hidden="1" customWidth="1"/>
    <col min="4" max="4" width="14.85546875" style="103" hidden="1" customWidth="1"/>
    <col min="5" max="6" width="16" style="102" hidden="1" customWidth="1"/>
    <col min="7" max="7" width="35.7109375" style="102" customWidth="1"/>
    <col min="8" max="8" width="18.85546875" style="104" customWidth="1"/>
    <col min="9" max="9" width="12.140625" style="105" bestFit="1" customWidth="1"/>
    <col min="10" max="10" width="11.7109375" style="3" hidden="1" customWidth="1"/>
    <col min="11" max="11" width="10.28515625" style="3" hidden="1" customWidth="1"/>
    <col min="12" max="12" width="9.140625" style="4" hidden="1" customWidth="1"/>
    <col min="13" max="16384" width="9.140625" style="4"/>
  </cols>
  <sheetData>
    <row r="1" spans="1:11" ht="7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1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0"/>
      <c r="I2" s="11"/>
      <c r="J2" s="12" t="s">
        <v>4</v>
      </c>
      <c r="K2" s="13"/>
    </row>
    <row r="3" spans="1:11">
      <c r="A3" s="5" t="s">
        <v>5</v>
      </c>
      <c r="B3" s="6"/>
      <c r="C3" s="14">
        <v>5150</v>
      </c>
      <c r="D3" s="15"/>
      <c r="E3" s="15"/>
      <c r="F3" s="16"/>
      <c r="G3" s="17">
        <f>G4+G5</f>
        <v>16009.699999999999</v>
      </c>
      <c r="H3" s="18"/>
      <c r="I3" s="18"/>
      <c r="J3" s="19"/>
      <c r="K3" s="20"/>
    </row>
    <row r="4" spans="1:11">
      <c r="A4" s="5" t="s">
        <v>6</v>
      </c>
      <c r="B4" s="6"/>
      <c r="C4" s="21"/>
      <c r="D4" s="22"/>
      <c r="E4" s="22"/>
      <c r="F4" s="23"/>
      <c r="G4" s="17">
        <v>15310.3</v>
      </c>
      <c r="H4" s="18"/>
      <c r="I4" s="18"/>
      <c r="J4" s="19"/>
      <c r="K4" s="20"/>
    </row>
    <row r="5" spans="1:11">
      <c r="A5" s="5" t="s">
        <v>7</v>
      </c>
      <c r="B5" s="6"/>
      <c r="C5" s="21"/>
      <c r="D5" s="22"/>
      <c r="E5" s="22"/>
      <c r="F5" s="23"/>
      <c r="G5" s="17">
        <v>699.4</v>
      </c>
      <c r="H5" s="18"/>
      <c r="I5" s="18"/>
      <c r="J5" s="19"/>
      <c r="K5" s="20"/>
    </row>
    <row r="6" spans="1:11">
      <c r="A6" s="5" t="s">
        <v>8</v>
      </c>
      <c r="B6" s="6"/>
      <c r="C6" s="21"/>
      <c r="D6" s="22"/>
      <c r="E6" s="22"/>
      <c r="F6" s="23"/>
      <c r="G6" s="17">
        <v>4752.2</v>
      </c>
      <c r="H6" s="18"/>
      <c r="I6" s="18"/>
      <c r="J6" s="19"/>
      <c r="K6" s="20"/>
    </row>
    <row r="7" spans="1:11">
      <c r="A7" s="5" t="s">
        <v>9</v>
      </c>
      <c r="B7" s="6"/>
      <c r="C7" s="21"/>
      <c r="D7" s="22"/>
      <c r="E7" s="22"/>
      <c r="F7" s="23"/>
      <c r="G7" s="17">
        <f>G4</f>
        <v>15310.3</v>
      </c>
      <c r="H7" s="18"/>
      <c r="I7" s="18"/>
      <c r="J7" s="19"/>
      <c r="K7" s="20"/>
    </row>
    <row r="8" spans="1:11" ht="89.25" customHeight="1">
      <c r="A8" s="7" t="s">
        <v>10</v>
      </c>
      <c r="B8" s="9"/>
      <c r="C8" s="24" t="s">
        <v>11</v>
      </c>
      <c r="D8" s="22" t="s">
        <v>12</v>
      </c>
      <c r="E8" s="25" t="s">
        <v>13</v>
      </c>
      <c r="F8" s="25" t="s">
        <v>14</v>
      </c>
      <c r="G8" s="24" t="s">
        <v>11</v>
      </c>
      <c r="H8" s="26" t="s">
        <v>15</v>
      </c>
      <c r="I8" s="27" t="s">
        <v>14</v>
      </c>
      <c r="J8" s="28" t="s">
        <v>16</v>
      </c>
      <c r="K8" s="29" t="s">
        <v>17</v>
      </c>
    </row>
    <row r="9" spans="1:11" ht="15" customHeight="1">
      <c r="A9" s="7" t="s">
        <v>18</v>
      </c>
      <c r="B9" s="8"/>
      <c r="C9" s="8"/>
      <c r="D9" s="8"/>
      <c r="E9" s="8"/>
      <c r="F9" s="8"/>
      <c r="G9" s="8"/>
      <c r="H9" s="8"/>
      <c r="I9" s="8"/>
      <c r="J9" s="28"/>
      <c r="K9" s="29"/>
    </row>
    <row r="10" spans="1:11" ht="180.75" customHeight="1">
      <c r="A10" s="24" t="s">
        <v>19</v>
      </c>
      <c r="B10" s="24" t="s">
        <v>20</v>
      </c>
      <c r="C10" s="30" t="s">
        <v>21</v>
      </c>
      <c r="D10" s="31">
        <v>87976.44</v>
      </c>
      <c r="E10" s="31">
        <f>D10/12/5150</f>
        <v>1.4235669902912622</v>
      </c>
      <c r="F10" s="32" t="e">
        <f>E21</f>
        <v>#REF!</v>
      </c>
      <c r="G10" s="30" t="s">
        <v>21</v>
      </c>
      <c r="H10" s="33">
        <v>523385.96849329094</v>
      </c>
      <c r="I10" s="34">
        <f>H10/12/$G$3</f>
        <v>2.7243169687402586</v>
      </c>
      <c r="J10" s="28">
        <v>327990.67094594589</v>
      </c>
      <c r="K10" s="29">
        <f>H10-J10</f>
        <v>195395.29754734505</v>
      </c>
    </row>
    <row r="11" spans="1:11" ht="104.25" customHeight="1">
      <c r="A11" s="24" t="s">
        <v>22</v>
      </c>
      <c r="B11" s="24" t="s">
        <v>23</v>
      </c>
      <c r="C11" s="30" t="s">
        <v>24</v>
      </c>
      <c r="D11" s="31">
        <v>114756.45</v>
      </c>
      <c r="E11" s="31">
        <f>D11/12/5150</f>
        <v>1.8569004854368933</v>
      </c>
      <c r="F11" s="35"/>
      <c r="G11" s="30" t="s">
        <v>24</v>
      </c>
      <c r="H11" s="33">
        <f>[1]Горский!$Q$4</f>
        <v>356927.90264863538</v>
      </c>
      <c r="I11" s="34">
        <f t="shared" ref="I11:I23" si="0">H11/12/$G$3</f>
        <v>1.8578731573599931</v>
      </c>
      <c r="J11" s="28">
        <v>167342.17905405402</v>
      </c>
      <c r="K11" s="29">
        <f t="shared" ref="K11:K25" si="1">H11-J11</f>
        <v>189585.72359458136</v>
      </c>
    </row>
    <row r="12" spans="1:11" ht="41.25" customHeight="1">
      <c r="A12" s="24" t="s">
        <v>25</v>
      </c>
      <c r="B12" s="24" t="s">
        <v>26</v>
      </c>
      <c r="C12" s="36" t="s">
        <v>27</v>
      </c>
      <c r="D12" s="31">
        <v>35844</v>
      </c>
      <c r="E12" s="31">
        <f>D12/12/5150</f>
        <v>0.57999999999999996</v>
      </c>
      <c r="F12" s="35"/>
      <c r="G12" s="36" t="s">
        <v>27</v>
      </c>
      <c r="H12" s="33">
        <v>208477.87500400087</v>
      </c>
      <c r="I12" s="37">
        <f t="shared" si="0"/>
        <v>1.0851643847375907</v>
      </c>
      <c r="J12" s="28">
        <v>192039.47</v>
      </c>
      <c r="K12" s="29">
        <f t="shared" si="1"/>
        <v>16438.405004000873</v>
      </c>
    </row>
    <row r="13" spans="1:11" ht="27" customHeight="1">
      <c r="A13" s="38" t="s">
        <v>28</v>
      </c>
      <c r="B13" s="38" t="s">
        <v>29</v>
      </c>
      <c r="C13" s="39"/>
      <c r="D13" s="39" t="e">
        <f>#REF!+#REF!+#REF!+#REF!+#REF!+#REF!+#REF!+#REF!</f>
        <v>#REF!</v>
      </c>
      <c r="E13" s="39" t="e">
        <f>#REF!+#REF!+#REF!+#REF!+#REF!+#REF!+#REF!+#REF!</f>
        <v>#REF!</v>
      </c>
      <c r="F13" s="35"/>
      <c r="G13" s="39"/>
      <c r="H13" s="33">
        <v>278519.29100881825</v>
      </c>
      <c r="I13" s="40">
        <f t="shared" si="0"/>
        <v>1.4497424010069846</v>
      </c>
      <c r="J13" s="28">
        <v>221955.25</v>
      </c>
      <c r="K13" s="29">
        <f t="shared" si="1"/>
        <v>56564.041008818254</v>
      </c>
    </row>
    <row r="14" spans="1:11" ht="41.25" customHeight="1">
      <c r="A14" s="24" t="s">
        <v>30</v>
      </c>
      <c r="B14" s="24" t="s">
        <v>31</v>
      </c>
      <c r="C14" s="41"/>
      <c r="D14" s="41" t="e">
        <f>#REF!+#REF!</f>
        <v>#REF!</v>
      </c>
      <c r="E14" s="31" t="e">
        <f t="shared" ref="E14:E20" si="2">D14/12/5150</f>
        <v>#REF!</v>
      </c>
      <c r="F14" s="35"/>
      <c r="G14" s="41"/>
      <c r="H14" s="33">
        <f>518169.352224368+3278.74</f>
        <v>521448.09222436801</v>
      </c>
      <c r="I14" s="37">
        <f t="shared" si="0"/>
        <v>2.7142299784108386</v>
      </c>
      <c r="J14" s="42">
        <v>521448.09</v>
      </c>
      <c r="K14" s="29">
        <f t="shared" si="1"/>
        <v>2.2243679850362241E-3</v>
      </c>
    </row>
    <row r="15" spans="1:11" ht="25.5">
      <c r="A15" s="24" t="s">
        <v>32</v>
      </c>
      <c r="B15" s="43" t="s">
        <v>33</v>
      </c>
      <c r="C15" s="24" t="s">
        <v>34</v>
      </c>
      <c r="D15" s="31">
        <v>1172.79</v>
      </c>
      <c r="E15" s="31">
        <f t="shared" si="2"/>
        <v>1.8977184466019419E-2</v>
      </c>
      <c r="F15" s="35"/>
      <c r="G15" s="24"/>
      <c r="H15" s="33">
        <f>[1]Горский!$Q$8</f>
        <v>240017.74654641241</v>
      </c>
      <c r="I15" s="40">
        <f t="shared" si="0"/>
        <v>1.2493350205730089</v>
      </c>
      <c r="J15" s="28">
        <v>189373.97</v>
      </c>
      <c r="K15" s="29">
        <f t="shared" si="1"/>
        <v>50643.77654641241</v>
      </c>
    </row>
    <row r="16" spans="1:11" s="44" customFormat="1" ht="39.75" customHeight="1">
      <c r="A16" s="24" t="s">
        <v>35</v>
      </c>
      <c r="B16" s="43" t="s">
        <v>36</v>
      </c>
      <c r="C16" s="24" t="s">
        <v>37</v>
      </c>
      <c r="D16" s="31">
        <v>44731.95</v>
      </c>
      <c r="E16" s="31">
        <f t="shared" si="2"/>
        <v>0.72381796116504848</v>
      </c>
      <c r="F16" s="35"/>
      <c r="G16" s="24"/>
      <c r="H16" s="33">
        <f>[1]Горский!$Q$9</f>
        <v>226926.36</v>
      </c>
      <c r="I16" s="37">
        <f t="shared" si="0"/>
        <v>1.1811920273334291</v>
      </c>
      <c r="J16" s="28">
        <v>226926.36</v>
      </c>
      <c r="K16" s="29">
        <f t="shared" si="1"/>
        <v>0</v>
      </c>
    </row>
    <row r="17" spans="1:13" s="44" customFormat="1" ht="27.75" customHeight="1">
      <c r="A17" s="24" t="s">
        <v>38</v>
      </c>
      <c r="B17" s="43" t="s">
        <v>39</v>
      </c>
      <c r="C17" s="24" t="s">
        <v>40</v>
      </c>
      <c r="D17" s="31">
        <v>85206.3</v>
      </c>
      <c r="E17" s="31">
        <f t="shared" si="2"/>
        <v>1.3787427184466021</v>
      </c>
      <c r="F17" s="35"/>
      <c r="G17" s="24"/>
      <c r="H17" s="33">
        <v>253500.65913215102</v>
      </c>
      <c r="I17" s="37">
        <f t="shared" si="0"/>
        <v>1.3195159764192492</v>
      </c>
      <c r="J17" s="28">
        <v>229818.6</v>
      </c>
      <c r="K17" s="29">
        <f t="shared" si="1"/>
        <v>23682.059132151015</v>
      </c>
    </row>
    <row r="18" spans="1:13" s="44" customFormat="1" ht="31.5" customHeight="1">
      <c r="A18" s="24" t="s">
        <v>41</v>
      </c>
      <c r="B18" s="43" t="s">
        <v>42</v>
      </c>
      <c r="C18" s="24" t="s">
        <v>43</v>
      </c>
      <c r="D18" s="31">
        <v>2520</v>
      </c>
      <c r="E18" s="31">
        <f t="shared" si="2"/>
        <v>4.0776699029126215E-2</v>
      </c>
      <c r="F18" s="35"/>
      <c r="G18" s="24"/>
      <c r="H18" s="33">
        <f>929.5804+2583.15</f>
        <v>3512.7304000000004</v>
      </c>
      <c r="I18" s="37">
        <f t="shared" si="0"/>
        <v>1.8284385924366691E-2</v>
      </c>
      <c r="J18" s="28">
        <v>3512.73</v>
      </c>
      <c r="K18" s="29">
        <f t="shared" si="1"/>
        <v>4.0000000035433914E-4</v>
      </c>
    </row>
    <row r="19" spans="1:13" s="44" customFormat="1" ht="31.5" customHeight="1">
      <c r="A19" s="24" t="s">
        <v>44</v>
      </c>
      <c r="B19" s="43" t="s">
        <v>45</v>
      </c>
      <c r="C19" s="24" t="s">
        <v>46</v>
      </c>
      <c r="D19" s="31">
        <v>99423.2</v>
      </c>
      <c r="E19" s="31">
        <f t="shared" si="2"/>
        <v>1.608789644012945</v>
      </c>
      <c r="F19" s="35"/>
      <c r="G19" s="24"/>
      <c r="H19" s="33">
        <v>283332.93458114902</v>
      </c>
      <c r="I19" s="37">
        <f t="shared" si="0"/>
        <v>1.4747982711582617</v>
      </c>
      <c r="J19" s="28">
        <v>284052.25</v>
      </c>
      <c r="K19" s="29">
        <f t="shared" si="1"/>
        <v>-719.31541885097977</v>
      </c>
    </row>
    <row r="20" spans="1:13" s="44" customFormat="1" ht="37.5" customHeight="1">
      <c r="A20" s="24" t="s">
        <v>47</v>
      </c>
      <c r="B20" s="43" t="s">
        <v>48</v>
      </c>
      <c r="C20" s="24" t="s">
        <v>46</v>
      </c>
      <c r="D20" s="31">
        <v>27000</v>
      </c>
      <c r="E20" s="31">
        <f t="shared" si="2"/>
        <v>0.43689320388349512</v>
      </c>
      <c r="F20" s="35"/>
      <c r="G20" s="24"/>
      <c r="H20" s="33">
        <v>65784</v>
      </c>
      <c r="I20" s="37">
        <f t="shared" si="0"/>
        <v>0.34241740944552368</v>
      </c>
      <c r="J20" s="28">
        <v>65784</v>
      </c>
      <c r="K20" s="29">
        <f t="shared" si="1"/>
        <v>0</v>
      </c>
    </row>
    <row r="21" spans="1:13" s="44" customFormat="1" ht="38.25" customHeight="1">
      <c r="A21" s="45"/>
      <c r="B21" s="46" t="s">
        <v>49</v>
      </c>
      <c r="C21" s="41"/>
      <c r="D21" s="41" t="e">
        <f>D18+D16+D15+D14+D13+D12+D11+D10+#REF!+#REF!+D20+D19+D17</f>
        <v>#REF!</v>
      </c>
      <c r="E21" s="41" t="e">
        <f>E18+E16+E15+E14+E13+E12+E11+E10+#REF!+#REF!+E20+E19+E17</f>
        <v>#REF!</v>
      </c>
      <c r="F21" s="47"/>
      <c r="G21" s="41"/>
      <c r="H21" s="33">
        <f>SUM(H10:H20)</f>
        <v>2961833.560038826</v>
      </c>
      <c r="I21" s="48">
        <f t="shared" si="0"/>
        <v>15.416869981109505</v>
      </c>
      <c r="J21" s="28">
        <v>2430243.5699999998</v>
      </c>
      <c r="K21" s="29">
        <f t="shared" si="1"/>
        <v>531589.99003882613</v>
      </c>
    </row>
    <row r="22" spans="1:13" s="44" customFormat="1" ht="213.75">
      <c r="A22" s="38" t="s">
        <v>50</v>
      </c>
      <c r="B22" s="38" t="s">
        <v>51</v>
      </c>
      <c r="C22" s="26" t="s">
        <v>52</v>
      </c>
      <c r="D22" s="49">
        <v>105659.54</v>
      </c>
      <c r="E22" s="49">
        <f>D22/12/5150</f>
        <v>1.7097012944983818</v>
      </c>
      <c r="F22" s="49">
        <f>E22</f>
        <v>1.7097012944983818</v>
      </c>
      <c r="G22" s="50" t="s">
        <v>53</v>
      </c>
      <c r="H22" s="33">
        <f>H21*20%</f>
        <v>592366.71200776519</v>
      </c>
      <c r="I22" s="51">
        <f t="shared" si="0"/>
        <v>3.0833739962219013</v>
      </c>
      <c r="J22" s="28">
        <v>573537.48251999996</v>
      </c>
      <c r="K22" s="29">
        <f t="shared" si="1"/>
        <v>18829.229487765231</v>
      </c>
    </row>
    <row r="23" spans="1:13" s="44" customFormat="1" ht="71.25" customHeight="1">
      <c r="A23" s="24"/>
      <c r="B23" s="46" t="s">
        <v>54</v>
      </c>
      <c r="C23" s="31"/>
      <c r="D23" s="31" t="e">
        <f>D21+D22</f>
        <v>#REF!</v>
      </c>
      <c r="E23" s="31" t="e">
        <f>E21+E22</f>
        <v>#REF!</v>
      </c>
      <c r="F23" s="31" t="e">
        <f>E23</f>
        <v>#REF!</v>
      </c>
      <c r="G23" s="31"/>
      <c r="H23" s="33">
        <f>H22+H21</f>
        <v>3554200.2720465912</v>
      </c>
      <c r="I23" s="40">
        <f t="shared" si="0"/>
        <v>18.500243977331408</v>
      </c>
      <c r="J23" s="28">
        <v>3003781.0525199999</v>
      </c>
      <c r="K23" s="29">
        <f t="shared" si="1"/>
        <v>550419.21952659125</v>
      </c>
    </row>
    <row r="24" spans="1:13" ht="21.75" customHeight="1">
      <c r="A24" s="11" t="s">
        <v>55</v>
      </c>
      <c r="B24" s="52"/>
      <c r="C24" s="52"/>
      <c r="D24" s="52"/>
      <c r="E24" s="52"/>
      <c r="F24" s="52"/>
      <c r="G24" s="52"/>
      <c r="H24" s="52"/>
      <c r="I24" s="52"/>
      <c r="J24" s="28"/>
      <c r="K24" s="29"/>
    </row>
    <row r="25" spans="1:13" s="44" customFormat="1" ht="71.25" customHeight="1">
      <c r="A25" s="24" t="s">
        <v>19</v>
      </c>
      <c r="B25" s="46" t="s">
        <v>56</v>
      </c>
      <c r="C25" s="31"/>
      <c r="D25" s="31"/>
      <c r="E25" s="31"/>
      <c r="F25" s="31"/>
      <c r="G25" s="31"/>
      <c r="H25" s="33">
        <v>252533.06254021294</v>
      </c>
      <c r="I25" s="40">
        <f>H25/12/G7</f>
        <v>1.3745270751292318</v>
      </c>
      <c r="J25" s="28">
        <v>235166.20799999998</v>
      </c>
      <c r="K25" s="29">
        <f t="shared" si="1"/>
        <v>17366.854540212953</v>
      </c>
    </row>
    <row r="26" spans="1:13" s="58" customFormat="1" ht="15.75" thickBot="1">
      <c r="A26" s="53" t="s">
        <v>57</v>
      </c>
      <c r="B26" s="53"/>
      <c r="C26" s="53"/>
      <c r="D26" s="53"/>
      <c r="E26" s="53"/>
      <c r="F26" s="53"/>
      <c r="G26" s="53"/>
      <c r="H26" s="53"/>
      <c r="I26" s="54">
        <v>15.64</v>
      </c>
      <c r="J26" s="55">
        <f>(I23/I26)-100%</f>
        <v>0.18288004970149663</v>
      </c>
      <c r="K26" s="56"/>
      <c r="L26" s="57"/>
      <c r="M26" s="57"/>
    </row>
    <row r="27" spans="1:13" s="58" customFormat="1" ht="15.75" thickBot="1">
      <c r="A27" s="59"/>
      <c r="B27" s="59"/>
      <c r="C27" s="59"/>
      <c r="D27" s="59"/>
      <c r="E27" s="59"/>
      <c r="F27" s="59"/>
      <c r="G27" s="59"/>
      <c r="H27" s="59"/>
      <c r="I27" s="59"/>
      <c r="J27" s="60"/>
      <c r="K27" s="60"/>
      <c r="L27" s="57"/>
      <c r="M27" s="57"/>
    </row>
    <row r="28" spans="1:13" s="67" customFormat="1" ht="126">
      <c r="A28" s="61" t="s">
        <v>58</v>
      </c>
      <c r="B28" s="62"/>
      <c r="C28" s="63" t="s">
        <v>59</v>
      </c>
      <c r="D28" s="63" t="s">
        <v>60</v>
      </c>
      <c r="E28" s="63" t="s">
        <v>61</v>
      </c>
      <c r="F28" s="63" t="s">
        <v>62</v>
      </c>
      <c r="G28" s="63" t="s">
        <v>63</v>
      </c>
      <c r="H28" s="63" t="s">
        <v>64</v>
      </c>
      <c r="I28" s="64" t="s">
        <v>65</v>
      </c>
      <c r="J28" s="65"/>
      <c r="K28" s="66"/>
    </row>
    <row r="29" spans="1:13">
      <c r="A29" s="68" t="s">
        <v>66</v>
      </c>
      <c r="B29" s="69"/>
      <c r="C29" s="70"/>
      <c r="D29" s="71"/>
      <c r="E29" s="70"/>
      <c r="F29" s="70"/>
      <c r="G29" s="72">
        <f>I26*12*G3</f>
        <v>3004700.4959999998</v>
      </c>
      <c r="H29" s="73">
        <f>H23</f>
        <v>3554200.2720465912</v>
      </c>
      <c r="I29" s="29">
        <f>H29-G29</f>
        <v>549499.77604659135</v>
      </c>
      <c r="J29" s="74"/>
      <c r="K29" s="75"/>
      <c r="L29" s="75"/>
    </row>
    <row r="30" spans="1:13">
      <c r="A30" s="68" t="s">
        <v>67</v>
      </c>
      <c r="B30" s="69"/>
      <c r="C30" s="70"/>
      <c r="D30" s="71"/>
      <c r="E30" s="70"/>
      <c r="F30" s="70"/>
      <c r="G30" s="72">
        <f>1.28*12*G7</f>
        <v>235166.20799999998</v>
      </c>
      <c r="H30" s="73">
        <f>H25</f>
        <v>252533.06254021294</v>
      </c>
      <c r="I30" s="29">
        <f>H30-G30</f>
        <v>17366.854540212953</v>
      </c>
      <c r="J30" s="74"/>
      <c r="K30" s="75"/>
      <c r="L30" s="75"/>
    </row>
    <row r="31" spans="1:13" ht="15.75" thickBot="1">
      <c r="A31" s="76" t="s">
        <v>68</v>
      </c>
      <c r="B31" s="77"/>
      <c r="C31" s="78"/>
      <c r="D31" s="78"/>
      <c r="E31" s="78"/>
      <c r="F31" s="78"/>
      <c r="G31" s="79"/>
      <c r="H31" s="79"/>
      <c r="I31" s="80">
        <f>SUM(I29:I30)</f>
        <v>566866.63058680436</v>
      </c>
      <c r="J31" s="81"/>
      <c r="K31" s="75"/>
    </row>
    <row r="32" spans="1:13" ht="15.75" customHeight="1">
      <c r="A32" s="12" t="s">
        <v>69</v>
      </c>
      <c r="B32" s="82"/>
      <c r="C32" s="82"/>
      <c r="D32" s="82"/>
      <c r="E32" s="82"/>
      <c r="F32" s="82"/>
      <c r="G32" s="82"/>
      <c r="H32" s="82"/>
      <c r="I32" s="13"/>
      <c r="J32" s="83"/>
      <c r="K32" s="83"/>
      <c r="L32" s="75"/>
      <c r="M32" s="75"/>
    </row>
    <row r="33" spans="1:11">
      <c r="A33" s="84" t="s">
        <v>70</v>
      </c>
      <c r="B33" s="85"/>
      <c r="C33" s="86"/>
      <c r="D33" s="86"/>
      <c r="E33" s="86"/>
      <c r="F33" s="86"/>
      <c r="G33" s="87">
        <v>1600</v>
      </c>
      <c r="H33" s="88"/>
      <c r="I33" s="89"/>
      <c r="J33" s="81"/>
      <c r="K33" s="75"/>
    </row>
    <row r="34" spans="1:11">
      <c r="A34" s="84" t="s">
        <v>71</v>
      </c>
      <c r="B34" s="85"/>
      <c r="C34" s="86"/>
      <c r="D34" s="86"/>
      <c r="E34" s="86"/>
      <c r="F34" s="86"/>
      <c r="G34" s="87">
        <v>63881.344000000012</v>
      </c>
      <c r="H34" s="88"/>
      <c r="I34" s="89"/>
      <c r="J34" s="81"/>
      <c r="K34" s="75"/>
    </row>
    <row r="35" spans="1:11" s="58" customFormat="1">
      <c r="A35" s="19" t="s">
        <v>72</v>
      </c>
      <c r="B35" s="90"/>
      <c r="C35" s="90"/>
      <c r="D35" s="90"/>
      <c r="E35" s="90"/>
      <c r="F35" s="90"/>
      <c r="G35" s="90"/>
      <c r="H35" s="90"/>
      <c r="I35" s="20"/>
      <c r="J35" s="3"/>
      <c r="K35" s="3"/>
    </row>
    <row r="36" spans="1:11">
      <c r="A36" s="84" t="s">
        <v>73</v>
      </c>
      <c r="B36" s="85"/>
      <c r="C36" s="86"/>
      <c r="D36" s="86"/>
      <c r="E36" s="86"/>
      <c r="F36" s="86"/>
      <c r="G36" s="87">
        <v>0</v>
      </c>
      <c r="H36" s="88"/>
      <c r="I36" s="89"/>
      <c r="J36" s="81"/>
      <c r="K36" s="75"/>
    </row>
    <row r="37" spans="1:11" hidden="1">
      <c r="A37" s="84" t="s">
        <v>74</v>
      </c>
      <c r="B37" s="85"/>
      <c r="C37" s="86"/>
      <c r="D37" s="86"/>
      <c r="E37" s="86"/>
      <c r="F37" s="86"/>
      <c r="G37" s="87">
        <f>24203.84*1.1*1.18</f>
        <v>31416.584320000002</v>
      </c>
      <c r="H37" s="88"/>
      <c r="I37" s="89"/>
      <c r="J37" s="81"/>
      <c r="K37" s="75"/>
    </row>
    <row r="38" spans="1:11" s="98" customFormat="1" thickBot="1">
      <c r="A38" s="91" t="s">
        <v>68</v>
      </c>
      <c r="B38" s="92"/>
      <c r="C38" s="79"/>
      <c r="D38" s="79"/>
      <c r="E38" s="79"/>
      <c r="F38" s="79"/>
      <c r="G38" s="93">
        <f>G33+G34-G36</f>
        <v>65481.344000000012</v>
      </c>
      <c r="H38" s="94"/>
      <c r="I38" s="95"/>
      <c r="J38" s="96"/>
      <c r="K38" s="97"/>
    </row>
    <row r="39" spans="1:11" s="98" customFormat="1" ht="14.25">
      <c r="A39" s="99"/>
      <c r="B39" s="99"/>
      <c r="C39" s="99"/>
      <c r="D39" s="99"/>
      <c r="E39" s="99"/>
      <c r="F39" s="99"/>
      <c r="G39" s="100"/>
      <c r="H39" s="100"/>
      <c r="I39" s="100"/>
      <c r="J39" s="96"/>
      <c r="K39" s="97"/>
    </row>
    <row r="40" spans="1:11" s="98" customFormat="1" ht="14.25">
      <c r="A40" s="99"/>
      <c r="B40" s="99"/>
      <c r="C40" s="99"/>
      <c r="D40" s="99"/>
      <c r="E40" s="99"/>
      <c r="F40" s="99"/>
      <c r="G40" s="100"/>
      <c r="H40" s="100"/>
      <c r="I40" s="100"/>
      <c r="J40" s="96"/>
      <c r="K40" s="97"/>
    </row>
    <row r="41" spans="1:11" s="98" customFormat="1" ht="14.25">
      <c r="A41" s="99"/>
      <c r="B41" s="99"/>
      <c r="C41" s="99"/>
      <c r="D41" s="99"/>
      <c r="E41" s="99"/>
      <c r="F41" s="99"/>
      <c r="G41" s="100"/>
      <c r="H41" s="100"/>
      <c r="I41" s="100"/>
      <c r="J41" s="96"/>
      <c r="K41" s="97"/>
    </row>
    <row r="42" spans="1:11" s="44" customFormat="1" ht="30">
      <c r="A42" s="101"/>
      <c r="B42" s="102" t="s">
        <v>75</v>
      </c>
      <c r="C42" s="102"/>
      <c r="D42" s="103"/>
      <c r="E42" s="102"/>
      <c r="F42" s="102"/>
      <c r="G42" s="102"/>
      <c r="H42" s="104" t="s">
        <v>76</v>
      </c>
      <c r="I42" s="105"/>
      <c r="J42" s="3"/>
      <c r="K42" s="3"/>
    </row>
    <row r="43" spans="1:11" s="44" customFormat="1">
      <c r="A43" s="101"/>
      <c r="B43" s="102"/>
      <c r="C43" s="102"/>
      <c r="D43" s="103"/>
      <c r="E43" s="102"/>
      <c r="F43" s="102"/>
      <c r="G43" s="102"/>
      <c r="H43" s="104"/>
      <c r="I43" s="105"/>
      <c r="J43" s="3"/>
      <c r="K43" s="3"/>
    </row>
    <row r="44" spans="1:11" s="44" customFormat="1">
      <c r="A44" s="101"/>
      <c r="B44" s="102" t="s">
        <v>77</v>
      </c>
      <c r="C44" s="102"/>
      <c r="D44" s="103"/>
      <c r="E44" s="102"/>
      <c r="F44" s="102"/>
      <c r="G44" s="102"/>
      <c r="H44" s="104" t="s">
        <v>78</v>
      </c>
      <c r="I44" s="105"/>
      <c r="J44" s="3"/>
      <c r="K44" s="3"/>
    </row>
    <row r="45" spans="1:11" s="44" customFormat="1">
      <c r="A45" s="101"/>
      <c r="B45" s="102"/>
      <c r="C45" s="102"/>
      <c r="D45" s="103"/>
      <c r="E45" s="102"/>
      <c r="F45" s="102"/>
      <c r="G45" s="102"/>
      <c r="H45" s="104"/>
      <c r="I45" s="105"/>
      <c r="J45" s="3"/>
      <c r="K45" s="3"/>
    </row>
    <row r="46" spans="1:11" s="44" customFormat="1">
      <c r="A46" s="101"/>
      <c r="B46" s="102"/>
      <c r="C46" s="102"/>
      <c r="D46" s="103"/>
      <c r="E46" s="102"/>
      <c r="F46" s="102"/>
      <c r="G46" s="102"/>
      <c r="H46" s="104"/>
      <c r="I46" s="105"/>
      <c r="J46" s="3"/>
      <c r="K46" s="3"/>
    </row>
    <row r="47" spans="1:11" s="44" customFormat="1">
      <c r="A47" s="101"/>
      <c r="B47" s="102"/>
      <c r="C47" s="102"/>
      <c r="D47" s="103"/>
      <c r="E47" s="102"/>
      <c r="F47" s="102"/>
      <c r="G47" s="102"/>
      <c r="H47" s="104"/>
      <c r="I47" s="105"/>
      <c r="J47" s="3"/>
      <c r="K47" s="3"/>
    </row>
    <row r="48" spans="1:11" s="44" customFormat="1">
      <c r="A48" s="101"/>
      <c r="B48" s="102"/>
      <c r="C48" s="102"/>
      <c r="D48" s="103"/>
      <c r="E48" s="102"/>
      <c r="F48" s="102"/>
      <c r="G48" s="102"/>
      <c r="H48" s="104"/>
      <c r="I48" s="105"/>
      <c r="J48" s="3"/>
      <c r="K48" s="3"/>
    </row>
    <row r="49" spans="1:11" s="44" customFormat="1">
      <c r="A49" s="101"/>
      <c r="B49" s="102"/>
      <c r="C49" s="102"/>
      <c r="D49" s="103"/>
      <c r="E49" s="102"/>
      <c r="F49" s="102"/>
      <c r="G49" s="102"/>
      <c r="H49" s="104"/>
      <c r="I49" s="105"/>
      <c r="J49" s="3"/>
      <c r="K49" s="3"/>
    </row>
    <row r="50" spans="1:11" s="44" customFormat="1">
      <c r="A50" s="101"/>
      <c r="B50" s="102"/>
      <c r="C50" s="102"/>
      <c r="D50" s="103"/>
      <c r="E50" s="102"/>
      <c r="F50" s="102"/>
      <c r="G50" s="102"/>
      <c r="H50" s="104"/>
      <c r="I50" s="105"/>
      <c r="J50" s="3"/>
      <c r="K50" s="3"/>
    </row>
    <row r="51" spans="1:11" s="44" customFormat="1">
      <c r="A51" s="101"/>
      <c r="B51" s="102"/>
      <c r="C51" s="102"/>
      <c r="D51" s="103"/>
      <c r="E51" s="102"/>
      <c r="F51" s="102"/>
      <c r="G51" s="102"/>
      <c r="H51" s="104"/>
      <c r="I51" s="105"/>
      <c r="J51" s="3"/>
      <c r="K51" s="3"/>
    </row>
    <row r="52" spans="1:11" s="44" customFormat="1">
      <c r="A52" s="101"/>
      <c r="B52" s="102"/>
      <c r="C52" s="102"/>
      <c r="D52" s="103"/>
      <c r="E52" s="102"/>
      <c r="F52" s="102"/>
      <c r="G52" s="102"/>
      <c r="H52" s="104"/>
      <c r="I52" s="105"/>
      <c r="J52" s="3"/>
      <c r="K52" s="3"/>
    </row>
    <row r="53" spans="1:11" s="44" customFormat="1">
      <c r="A53" s="101"/>
      <c r="B53" s="102"/>
      <c r="C53" s="102"/>
      <c r="D53" s="103"/>
      <c r="E53" s="102"/>
      <c r="F53" s="102"/>
      <c r="G53" s="102"/>
      <c r="H53" s="104"/>
      <c r="I53" s="105"/>
      <c r="J53" s="3"/>
      <c r="K53" s="3"/>
    </row>
    <row r="54" spans="1:11" s="44" customFormat="1">
      <c r="A54" s="101"/>
      <c r="B54" s="102"/>
      <c r="C54" s="102"/>
      <c r="D54" s="103"/>
      <c r="E54" s="102"/>
      <c r="F54" s="102"/>
      <c r="G54" s="102"/>
      <c r="H54" s="104"/>
      <c r="I54" s="105"/>
      <c r="J54" s="3"/>
      <c r="K54" s="3"/>
    </row>
    <row r="55" spans="1:11" s="44" customFormat="1">
      <c r="A55" s="101"/>
      <c r="B55" s="102"/>
      <c r="C55" s="102"/>
      <c r="D55" s="103"/>
      <c r="E55" s="102"/>
      <c r="F55" s="102"/>
      <c r="G55" s="102"/>
      <c r="H55" s="104"/>
      <c r="I55" s="105"/>
      <c r="J55" s="3"/>
      <c r="K55" s="3"/>
    </row>
    <row r="56" spans="1:11" s="44" customFormat="1">
      <c r="A56" s="101"/>
      <c r="B56" s="102"/>
      <c r="C56" s="102"/>
      <c r="D56" s="103"/>
      <c r="E56" s="102"/>
      <c r="F56" s="102"/>
      <c r="G56" s="102"/>
      <c r="H56" s="104"/>
      <c r="I56" s="105"/>
      <c r="J56" s="3"/>
      <c r="K56" s="3"/>
    </row>
    <row r="57" spans="1:11" s="44" customFormat="1">
      <c r="A57" s="101"/>
      <c r="B57" s="102"/>
      <c r="C57" s="102"/>
      <c r="D57" s="103"/>
      <c r="E57" s="102"/>
      <c r="F57" s="102"/>
      <c r="G57" s="102"/>
      <c r="H57" s="104"/>
      <c r="I57" s="105"/>
      <c r="J57" s="3"/>
      <c r="K57" s="3"/>
    </row>
    <row r="58" spans="1:11" s="44" customFormat="1">
      <c r="A58" s="101"/>
      <c r="B58" s="102"/>
      <c r="C58" s="102"/>
      <c r="D58" s="103"/>
      <c r="E58" s="102"/>
      <c r="F58" s="102"/>
      <c r="G58" s="102"/>
      <c r="H58" s="104"/>
      <c r="I58" s="105"/>
      <c r="J58" s="3"/>
      <c r="K58" s="3"/>
    </row>
    <row r="59" spans="1:11" s="44" customFormat="1">
      <c r="A59" s="4"/>
      <c r="B59" s="102"/>
      <c r="C59" s="102"/>
      <c r="D59" s="103"/>
      <c r="E59" s="102"/>
      <c r="F59" s="102"/>
      <c r="G59" s="102"/>
      <c r="H59" s="4"/>
      <c r="I59" s="4"/>
      <c r="J59" s="3"/>
      <c r="K59" s="3"/>
    </row>
    <row r="60" spans="1:11" s="44" customFormat="1">
      <c r="A60" s="4"/>
      <c r="B60" s="102"/>
      <c r="C60" s="102"/>
      <c r="D60" s="103"/>
      <c r="E60" s="102"/>
      <c r="F60" s="102"/>
      <c r="G60" s="102"/>
      <c r="H60" s="4"/>
      <c r="I60" s="4"/>
      <c r="J60" s="3"/>
      <c r="K60" s="3"/>
    </row>
    <row r="61" spans="1:11" s="44" customFormat="1">
      <c r="A61" s="4"/>
      <c r="B61" s="102"/>
      <c r="C61" s="102"/>
      <c r="D61" s="103"/>
      <c r="E61" s="102"/>
      <c r="F61" s="102"/>
      <c r="G61" s="102"/>
      <c r="H61" s="4"/>
      <c r="I61" s="4"/>
      <c r="J61" s="3"/>
      <c r="K61" s="3"/>
    </row>
    <row r="62" spans="1:11" s="44" customFormat="1">
      <c r="A62" s="4"/>
      <c r="B62" s="102"/>
      <c r="C62" s="102"/>
      <c r="D62" s="103"/>
      <c r="E62" s="102"/>
      <c r="F62" s="102"/>
      <c r="G62" s="102"/>
      <c r="H62" s="4"/>
      <c r="I62" s="4"/>
      <c r="J62" s="3"/>
      <c r="K62" s="3"/>
    </row>
    <row r="63" spans="1:11" s="44" customFormat="1">
      <c r="A63" s="4"/>
      <c r="B63" s="102"/>
      <c r="C63" s="102"/>
      <c r="D63" s="103"/>
      <c r="E63" s="102"/>
      <c r="F63" s="102"/>
      <c r="G63" s="102"/>
      <c r="H63" s="4"/>
      <c r="I63" s="4"/>
      <c r="J63" s="3"/>
      <c r="K63" s="3"/>
    </row>
    <row r="64" spans="1:11" s="44" customFormat="1">
      <c r="A64" s="4"/>
      <c r="B64" s="102"/>
      <c r="C64" s="102"/>
      <c r="D64" s="103"/>
      <c r="E64" s="102"/>
      <c r="F64" s="102"/>
      <c r="G64" s="102"/>
      <c r="H64" s="4"/>
      <c r="I64" s="4"/>
      <c r="J64" s="3"/>
      <c r="K64" s="3"/>
    </row>
    <row r="65" spans="1:11" s="44" customFormat="1">
      <c r="A65" s="4"/>
      <c r="B65" s="102"/>
      <c r="C65" s="102"/>
      <c r="D65" s="103"/>
      <c r="E65" s="102"/>
      <c r="F65" s="102"/>
      <c r="G65" s="102"/>
      <c r="H65" s="4"/>
      <c r="I65" s="4"/>
      <c r="J65" s="3"/>
      <c r="K65" s="3"/>
    </row>
    <row r="66" spans="1:11" s="44" customFormat="1">
      <c r="A66" s="4"/>
      <c r="B66" s="102"/>
      <c r="C66" s="102"/>
      <c r="D66" s="103"/>
      <c r="E66" s="102"/>
      <c r="F66" s="102"/>
      <c r="G66" s="102"/>
      <c r="H66" s="4"/>
      <c r="I66" s="4"/>
      <c r="J66" s="3"/>
      <c r="K66" s="3"/>
    </row>
    <row r="67" spans="1:11" s="44" customFormat="1">
      <c r="A67" s="4"/>
      <c r="B67" s="102"/>
      <c r="C67" s="102"/>
      <c r="D67" s="103"/>
      <c r="E67" s="102"/>
      <c r="F67" s="102"/>
      <c r="G67" s="102"/>
      <c r="H67" s="4"/>
      <c r="I67" s="4"/>
      <c r="J67" s="3"/>
      <c r="K67" s="3"/>
    </row>
    <row r="68" spans="1:11" s="44" customFormat="1">
      <c r="A68" s="4"/>
      <c r="B68" s="102"/>
      <c r="C68" s="102"/>
      <c r="D68" s="103"/>
      <c r="E68" s="102"/>
      <c r="F68" s="102"/>
      <c r="G68" s="102"/>
      <c r="H68" s="4"/>
      <c r="I68" s="4"/>
      <c r="J68" s="3"/>
      <c r="K68" s="3"/>
    </row>
    <row r="69" spans="1:11" s="44" customFormat="1">
      <c r="A69" s="4"/>
      <c r="B69" s="102"/>
      <c r="C69" s="102"/>
      <c r="D69" s="103"/>
      <c r="E69" s="102"/>
      <c r="F69" s="102"/>
      <c r="G69" s="102"/>
      <c r="H69" s="4"/>
      <c r="I69" s="4"/>
      <c r="J69" s="3"/>
      <c r="K69" s="3"/>
    </row>
    <row r="70" spans="1:11" s="44" customFormat="1">
      <c r="A70" s="4"/>
      <c r="B70" s="102"/>
      <c r="C70" s="102"/>
      <c r="D70" s="103"/>
      <c r="E70" s="102"/>
      <c r="F70" s="102"/>
      <c r="G70" s="102"/>
      <c r="H70" s="4"/>
      <c r="I70" s="4"/>
      <c r="J70" s="3"/>
      <c r="K70" s="3"/>
    </row>
    <row r="71" spans="1:11" s="44" customFormat="1">
      <c r="A71" s="4"/>
      <c r="B71" s="102"/>
      <c r="C71" s="102"/>
      <c r="D71" s="103"/>
      <c r="E71" s="102"/>
      <c r="F71" s="102"/>
      <c r="G71" s="102"/>
      <c r="H71" s="4"/>
      <c r="I71" s="4"/>
      <c r="J71" s="3"/>
      <c r="K71" s="3"/>
    </row>
    <row r="72" spans="1:11" s="44" customFormat="1">
      <c r="A72" s="4"/>
      <c r="B72" s="102"/>
      <c r="C72" s="102"/>
      <c r="D72" s="103"/>
      <c r="E72" s="102"/>
      <c r="F72" s="102"/>
      <c r="G72" s="102"/>
      <c r="H72" s="4"/>
      <c r="I72" s="4"/>
      <c r="J72" s="3"/>
      <c r="K72" s="3"/>
    </row>
    <row r="73" spans="1:11" s="44" customFormat="1">
      <c r="A73" s="4"/>
      <c r="B73" s="102"/>
      <c r="C73" s="102"/>
      <c r="D73" s="103"/>
      <c r="E73" s="102"/>
      <c r="F73" s="102"/>
      <c r="G73" s="102"/>
      <c r="H73" s="4"/>
      <c r="I73" s="4"/>
      <c r="J73" s="3"/>
      <c r="K73" s="3"/>
    </row>
    <row r="74" spans="1:11" s="44" customFormat="1">
      <c r="A74" s="4"/>
      <c r="B74" s="102"/>
      <c r="C74" s="102"/>
      <c r="D74" s="103"/>
      <c r="E74" s="102"/>
      <c r="F74" s="102"/>
      <c r="G74" s="102"/>
      <c r="H74" s="4"/>
      <c r="I74" s="4"/>
      <c r="J74" s="3"/>
      <c r="K74" s="3"/>
    </row>
    <row r="75" spans="1:11" s="44" customFormat="1">
      <c r="A75" s="4"/>
      <c r="B75" s="102"/>
      <c r="C75" s="102"/>
      <c r="D75" s="103"/>
      <c r="E75" s="102"/>
      <c r="F75" s="102"/>
      <c r="G75" s="102"/>
      <c r="H75" s="4"/>
      <c r="I75" s="4"/>
      <c r="J75" s="3"/>
      <c r="K75" s="3"/>
    </row>
    <row r="76" spans="1:11" s="44" customFormat="1">
      <c r="A76" s="4"/>
      <c r="B76" s="102"/>
      <c r="C76" s="102"/>
      <c r="D76" s="103"/>
      <c r="E76" s="102"/>
      <c r="F76" s="102"/>
      <c r="G76" s="102"/>
      <c r="H76" s="4"/>
      <c r="I76" s="4"/>
      <c r="J76" s="3"/>
      <c r="K76" s="3"/>
    </row>
    <row r="77" spans="1:11" s="44" customFormat="1">
      <c r="A77" s="4"/>
      <c r="B77" s="102"/>
      <c r="C77" s="102"/>
      <c r="D77" s="103"/>
      <c r="E77" s="102"/>
      <c r="F77" s="102"/>
      <c r="G77" s="102"/>
      <c r="H77" s="4"/>
      <c r="I77" s="4"/>
      <c r="J77" s="3"/>
      <c r="K77" s="3"/>
    </row>
    <row r="78" spans="1:11" s="44" customFormat="1">
      <c r="A78" s="4"/>
      <c r="B78" s="102"/>
      <c r="C78" s="102"/>
      <c r="D78" s="103"/>
      <c r="E78" s="102"/>
      <c r="F78" s="102"/>
      <c r="G78" s="102"/>
      <c r="H78" s="4"/>
      <c r="I78" s="4"/>
      <c r="J78" s="3"/>
      <c r="K78" s="3"/>
    </row>
    <row r="79" spans="1:11" s="44" customFormat="1">
      <c r="A79" s="4"/>
      <c r="B79" s="102"/>
      <c r="C79" s="102"/>
      <c r="D79" s="103"/>
      <c r="E79" s="102"/>
      <c r="F79" s="102"/>
      <c r="G79" s="102"/>
      <c r="H79" s="4"/>
      <c r="I79" s="4"/>
      <c r="J79" s="3"/>
      <c r="K79" s="3"/>
    </row>
    <row r="80" spans="1:11" s="44" customFormat="1">
      <c r="A80" s="4"/>
      <c r="B80" s="102"/>
      <c r="C80" s="102"/>
      <c r="D80" s="103"/>
      <c r="E80" s="102"/>
      <c r="F80" s="102"/>
      <c r="G80" s="102"/>
      <c r="H80" s="4"/>
      <c r="I80" s="4"/>
      <c r="J80" s="3"/>
      <c r="K80" s="3"/>
    </row>
    <row r="81" spans="1:11" s="44" customFormat="1">
      <c r="A81" s="4"/>
      <c r="B81" s="102"/>
      <c r="C81" s="102"/>
      <c r="D81" s="103"/>
      <c r="E81" s="102"/>
      <c r="F81" s="102"/>
      <c r="G81" s="102"/>
      <c r="H81" s="4"/>
      <c r="I81" s="4"/>
      <c r="J81" s="3"/>
      <c r="K81" s="3"/>
    </row>
  </sheetData>
  <sheetProtection password="ED33" sheet="1" objects="1" scenarios="1"/>
  <mergeCells count="38">
    <mergeCell ref="A38:B38"/>
    <mergeCell ref="G38:I38"/>
    <mergeCell ref="A34:B34"/>
    <mergeCell ref="G34:I34"/>
    <mergeCell ref="A35:I35"/>
    <mergeCell ref="A36:B36"/>
    <mergeCell ref="G36:I36"/>
    <mergeCell ref="A37:B37"/>
    <mergeCell ref="G37:I37"/>
    <mergeCell ref="A28:B28"/>
    <mergeCell ref="A29:B29"/>
    <mergeCell ref="A30:B30"/>
    <mergeCell ref="A31:B31"/>
    <mergeCell ref="A32:I32"/>
    <mergeCell ref="A33:B33"/>
    <mergeCell ref="G33:I33"/>
    <mergeCell ref="A8:B8"/>
    <mergeCell ref="A9:I9"/>
    <mergeCell ref="F10:F21"/>
    <mergeCell ref="A24:I24"/>
    <mergeCell ref="A26:H26"/>
    <mergeCell ref="J26:K26"/>
    <mergeCell ref="A5:B5"/>
    <mergeCell ref="G5:I5"/>
    <mergeCell ref="A6:B6"/>
    <mergeCell ref="G6:I6"/>
    <mergeCell ref="A7:B7"/>
    <mergeCell ref="G7:I7"/>
    <mergeCell ref="A1:I1"/>
    <mergeCell ref="A2:B2"/>
    <mergeCell ref="C2:F2"/>
    <mergeCell ref="G2:I2"/>
    <mergeCell ref="J2:K7"/>
    <mergeCell ref="A3:B3"/>
    <mergeCell ref="C3:F3"/>
    <mergeCell ref="G3:I3"/>
    <mergeCell ref="A4:B4"/>
    <mergeCell ref="G4:I4"/>
  </mergeCells>
  <conditionalFormatting sqref="K9:K25">
    <cfRule type="cellIs" dxfId="0" priority="1" operator="lessThan">
      <formula>0</formula>
    </cfRule>
  </conditionalFormatting>
  <pageMargins left="0.24" right="0.17" top="0.28000000000000003" bottom="0.28000000000000003" header="0.3" footer="0.3"/>
  <pageSetup paperSize="9" scale="81" orientation="portrait" verticalDpi="300" r:id="rId1"/>
  <rowBreaks count="2" manualBreakCount="2">
    <brk id="16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69</vt:lpstr>
      <vt:lpstr>'69'!Область_печати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2014-04-03T04:55:58Z</dcterms:created>
  <dcterms:modified xsi:type="dcterms:W3CDTF">2014-04-03T04:57:17Z</dcterms:modified>
</cp:coreProperties>
</file>