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50" sheetId="1" r:id="rId1"/>
  </sheets>
  <externalReferences>
    <externalReference r:id="rId2"/>
  </externalReferences>
  <definedNames>
    <definedName name="_xlnm.Print_Area" localSheetId="0">'50'!$A$1:$I$45</definedName>
  </definedNames>
  <calcPr calcId="124519"/>
</workbook>
</file>

<file path=xl/calcChain.xml><?xml version="1.0" encoding="utf-8"?>
<calcChain xmlns="http://schemas.openxmlformats.org/spreadsheetml/2006/main">
  <c r="G37" i="1"/>
  <c r="G32"/>
  <c r="K23"/>
  <c r="H21"/>
  <c r="H22" s="1"/>
  <c r="F21"/>
  <c r="E21"/>
  <c r="K20"/>
  <c r="K19"/>
  <c r="E19"/>
  <c r="K18"/>
  <c r="E18"/>
  <c r="E20" s="1"/>
  <c r="H17"/>
  <c r="I17" s="1"/>
  <c r="E17"/>
  <c r="H16"/>
  <c r="I16" s="1"/>
  <c r="E16"/>
  <c r="H15"/>
  <c r="I15" s="1"/>
  <c r="E15"/>
  <c r="K14"/>
  <c r="K13"/>
  <c r="E13"/>
  <c r="D13"/>
  <c r="D20" s="1"/>
  <c r="D22" s="1"/>
  <c r="K12"/>
  <c r="E12"/>
  <c r="D12"/>
  <c r="K11"/>
  <c r="E11"/>
  <c r="H10"/>
  <c r="K10" s="1"/>
  <c r="E10"/>
  <c r="K9"/>
  <c r="E9"/>
  <c r="G3"/>
  <c r="G29" s="1"/>
  <c r="E22" l="1"/>
  <c r="F22" s="1"/>
  <c r="F9"/>
  <c r="H28"/>
  <c r="K22"/>
  <c r="I22"/>
  <c r="J25" s="1"/>
  <c r="I9"/>
  <c r="I10"/>
  <c r="K15"/>
  <c r="K16"/>
  <c r="K17"/>
  <c r="I18"/>
  <c r="I21"/>
  <c r="G28"/>
  <c r="H29"/>
  <c r="I29" s="1"/>
  <c r="I11"/>
  <c r="I12"/>
  <c r="I13"/>
  <c r="I14"/>
  <c r="I19"/>
  <c r="I20"/>
  <c r="K21"/>
  <c r="H24"/>
  <c r="K24" s="1"/>
  <c r="I28" l="1"/>
  <c r="I30" s="1"/>
</calcChain>
</file>

<file path=xl/sharedStrings.xml><?xml version="1.0" encoding="utf-8"?>
<sst xmlns="http://schemas.openxmlformats.org/spreadsheetml/2006/main" count="88" uniqueCount="79">
  <si>
    <t>ОТЧЁТ 
об использовании средств собственников по текущему содержанию имущества многоквартирного дома № 50 м-на Горский 
за 2013 год</t>
  </si>
  <si>
    <t>Характеристика МКД</t>
  </si>
  <si>
    <t>12-ти этажный кирпичный многоквартирный дом (от 10 до 30 лет эксплуатации)</t>
  </si>
  <si>
    <t>м-н Горский 50</t>
  </si>
  <si>
    <t>Справочно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</si>
  <si>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</si>
  <si>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</si>
  <si>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</si>
  <si>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</si>
  <si>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</si>
  <si>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</si>
  <si>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0"/>
        <color indexed="8"/>
        <rFont val="Times New Roman"/>
        <family val="1"/>
        <charset val="204"/>
      </rPr>
      <t>год,</t>
    </r>
    <r>
      <rPr>
        <sz val="10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</si>
  <si>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</si>
  <si>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</si>
  <si>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</si>
  <si>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По перечню 2013</t>
  </si>
  <si>
    <t>Разница (ФАКТ-ПЛАН)</t>
  </si>
  <si>
    <t>Раздел 1.    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</si>
  <si>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</si>
  <si>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</si>
  <si>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</si>
  <si>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</si>
  <si>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</si>
  <si>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</si>
  <si>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3.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</si>
  <si>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</si>
  <si>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</si>
  <si>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!</t>
  </si>
  <si>
    <t>4.</t>
  </si>
  <si>
    <t>Санитарное содержание лестничных клеток</t>
  </si>
  <si>
    <t>5.</t>
  </si>
  <si>
    <t>Уборка земельного участка, входящего в состав общего имущества дома</t>
  </si>
  <si>
    <t>6.</t>
  </si>
  <si>
    <t>Обслуживание мусоропровода</t>
  </si>
  <si>
    <t>7.</t>
  </si>
  <si>
    <t>Автоуслуги по вывозу снега, механизированная уборка</t>
  </si>
  <si>
    <t>6 раз в холодный период</t>
  </si>
  <si>
    <t>8.</t>
  </si>
  <si>
    <t>Сбор, вывоз и утилизация крупногабаритных бытовых отходов</t>
  </si>
  <si>
    <t>по мере необходимости (1 раз в неделю)</t>
  </si>
  <si>
    <t>9.</t>
  </si>
  <si>
    <t>Сбор, вывоз и утилизация твердых бытовых отходов</t>
  </si>
  <si>
    <t>не реже одного раза в сутки</t>
  </si>
  <si>
    <t>10.</t>
  </si>
  <si>
    <t>Дератизация, дезинсекция</t>
  </si>
  <si>
    <t>дератизация - 1 раз в квартал, дезинсекция - 2 раза в год</t>
  </si>
  <si>
    <t>11.</t>
  </si>
  <si>
    <t>Обслуживание  лифтов</t>
  </si>
  <si>
    <t>ежемесячно, согласно договору со специализированной организацией</t>
  </si>
  <si>
    <t>ИТОГО  содержание общего имущества в многоквартирном доме</t>
  </si>
  <si>
    <t>12.</t>
  </si>
  <si>
    <t>УПРАВЛЕНИЕ МНОГОКВАРТИРНЫМ ДОМОМ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</si>
  <si>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</si>
  <si>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</si>
  <si>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</si>
  <si>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Раздел 2. Дополнительные услуги и работы</t>
  </si>
  <si>
    <t>Вознаграждение совета дома</t>
  </si>
  <si>
    <t>тариф 2013</t>
  </si>
  <si>
    <t>Статья/источник</t>
  </si>
  <si>
    <t>Задолженность собственников/ бюджета по платежам на начало периода,  руб.</t>
  </si>
  <si>
    <t>Начислено,  руб.</t>
  </si>
  <si>
    <t>Оплачено,  руб.</t>
  </si>
  <si>
    <t>Задолженность собственников/ бюджета по платежам на конец периода,  руб.</t>
  </si>
  <si>
    <t>План,  руб.</t>
  </si>
  <si>
    <t>Факт,  руб.</t>
  </si>
  <si>
    <t>Задолженность собственников,  руб.</t>
  </si>
  <si>
    <t>Текущее содержание</t>
  </si>
  <si>
    <t>Вознаграждение совету дома</t>
  </si>
  <si>
    <t>ИТОГО:</t>
  </si>
  <si>
    <t>Дополнительные доходы:</t>
  </si>
  <si>
    <t>Реклама</t>
  </si>
  <si>
    <t>Провайдеры</t>
  </si>
  <si>
    <t>Колясочная</t>
  </si>
  <si>
    <t>Расходы:</t>
  </si>
  <si>
    <t>Ямочный ремонт</t>
  </si>
  <si>
    <t>Директор ООО "КЖЭК "Горский"</t>
  </si>
  <si>
    <t>С.В. Занина</t>
  </si>
  <si>
    <t>Экономист</t>
  </si>
  <si>
    <t>М.А. Иващук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</si>
</sst>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/>
    <xf numFmtId="0" fontId="10" fillId="0" borderId="4" xfId="0" applyFont="1" applyFill="1" applyBorder="1"/>
    <xf numFmtId="0" fontId="4" fillId="0" borderId="4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4" xfId="0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12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/>
    <xf numFmtId="0" fontId="10" fillId="0" borderId="0" xfId="0" applyFont="1" applyFill="1"/>
    <xf numFmtId="4" fontId="6" fillId="2" borderId="0" xfId="0" applyNumberFormat="1" applyFont="1" applyFill="1"/>
    <xf numFmtId="0" fontId="6" fillId="0" borderId="0" xfId="0" applyFont="1" applyFill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14" fillId="0" borderId="14" xfId="0" applyNumberFormat="1" applyFont="1" applyFill="1" applyBorder="1" applyAlignment="1">
      <alignment horizontal="center" vertical="center" textRotation="90" wrapText="1"/>
    </xf>
    <xf numFmtId="4" fontId="14" fillId="0" borderId="6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wrapText="1"/>
    </xf>
    <xf numFmtId="4" fontId="16" fillId="0" borderId="4" xfId="0" applyNumberFormat="1" applyFont="1" applyFill="1" applyBorder="1" applyAlignment="1">
      <alignment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17" fillId="0" borderId="7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wrapText="1"/>
    </xf>
    <xf numFmtId="4" fontId="18" fillId="0" borderId="4" xfId="0" applyNumberFormat="1" applyFont="1" applyFill="1" applyBorder="1" applyAlignment="1">
      <alignment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4" fontId="20" fillId="0" borderId="12" xfId="0" applyNumberFormat="1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vertical="center" wrapText="1"/>
    </xf>
    <xf numFmtId="4" fontId="20" fillId="0" borderId="15" xfId="0" applyNumberFormat="1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vertical="center" wrapText="1"/>
    </xf>
    <xf numFmtId="4" fontId="14" fillId="0" borderId="4" xfId="0" applyNumberFormat="1" applyFont="1" applyBorder="1" applyAlignment="1">
      <alignment vertical="center" wrapText="1"/>
    </xf>
    <xf numFmtId="4" fontId="14" fillId="0" borderId="4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vertical="center" wrapText="1"/>
    </xf>
    <xf numFmtId="4" fontId="20" fillId="0" borderId="15" xfId="0" applyNumberFormat="1" applyFont="1" applyBorder="1" applyAlignment="1">
      <alignment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/>
    <xf numFmtId="0" fontId="16" fillId="0" borderId="0" xfId="0" applyFont="1" applyFill="1"/>
    <xf numFmtId="4" fontId="2" fillId="2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Border="1"/>
    <xf numFmtId="0" fontId="14" fillId="0" borderId="0" xfId="0" applyFont="1" applyFill="1"/>
    <xf numFmtId="0" fontId="2" fillId="0" borderId="0" xfId="0" applyFont="1" applyFill="1"/>
    <xf numFmtId="0" fontId="21" fillId="0" borderId="0" xfId="0" applyFont="1" applyFill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2;&#1088;&#1080;&#1103;\&#1054;&#1058;&#1063;&#1045;&#1058;%202013\&#1057;&#1042;&#1054;&#1044;&#1053;&#1067;&#1049;%20&#1054;&#1058;&#1063;&#1045;&#1058;_&#1043;&#1054;&#1056;&#1057;&#1050;&#1048;&#1049;(&#1089;&#1082;&#1086;&#1088;&#1088;&#1077;&#1082;&#1090;&#1080;&#1088;&#1086;&#1074;&#1072;&#1085;&#1085;&#1099;&#1081;%20&#1076;&#1083;&#1103;%20&#1089;&#1072;&#1081;&#1090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ский"/>
      <sheetName val="42"/>
      <sheetName val="43"/>
      <sheetName val="50"/>
      <sheetName val="51"/>
      <sheetName val="52"/>
      <sheetName val="53"/>
      <sheetName val="56"/>
      <sheetName val="60"/>
      <sheetName val="61"/>
      <sheetName val="63"/>
      <sheetName val="63-1"/>
      <sheetName val="64"/>
      <sheetName val="65"/>
      <sheetName val="67"/>
      <sheetName val="68"/>
      <sheetName val="69"/>
      <sheetName val="69-1"/>
      <sheetName val="72"/>
      <sheetName val="73"/>
      <sheetName val="74"/>
      <sheetName val="75"/>
      <sheetName val="76"/>
      <sheetName val="78"/>
      <sheetName val="82"/>
      <sheetName val="84"/>
      <sheetName val="86"/>
    </sheetNames>
    <sheetDataSet>
      <sheetData sheetId="0">
        <row r="4">
          <cell r="D4">
            <v>321745.69068382785</v>
          </cell>
        </row>
        <row r="8">
          <cell r="D8">
            <v>99704.727302494721</v>
          </cell>
        </row>
        <row r="9">
          <cell r="D9">
            <v>126554.00533776001</v>
          </cell>
        </row>
        <row r="10">
          <cell r="D10">
            <v>169000.43942143401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topLeftCell="A16" zoomScaleSheetLayoutView="100" workbookViewId="0">
      <selection activeCell="J1" sqref="J1:L1048576"/>
    </sheetView>
  </sheetViews>
  <sheetFormatPr defaultRowHeight="15"/>
  <cols>
    <col min="1" max="1" width="7" style="146" customWidth="1"/>
    <col min="2" max="2" width="26.85546875" style="153" customWidth="1"/>
    <col min="3" max="3" width="66.28515625" style="153" hidden="1" customWidth="1"/>
    <col min="4" max="4" width="14.85546875" style="154" hidden="1" customWidth="1"/>
    <col min="5" max="6" width="16" style="153" hidden="1" customWidth="1"/>
    <col min="7" max="7" width="35.7109375" style="153" customWidth="1"/>
    <col min="8" max="8" width="18.85546875" style="149" customWidth="1"/>
    <col min="9" max="9" width="13.140625" style="150" bestFit="1" customWidth="1"/>
    <col min="10" max="10" width="11.42578125" style="3" hidden="1" customWidth="1"/>
    <col min="11" max="11" width="12.28515625" style="3" hidden="1" customWidth="1"/>
    <col min="12" max="12" width="9.140625" hidden="1" customWidth="1"/>
  </cols>
  <sheetData>
    <row r="1" spans="1:12" ht="8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2">
      <c r="A2" s="4" t="s">
        <v>1</v>
      </c>
      <c r="B2" s="5"/>
      <c r="C2" s="6" t="s">
        <v>2</v>
      </c>
      <c r="D2" s="7"/>
      <c r="E2" s="7"/>
      <c r="F2" s="8"/>
      <c r="G2" s="9" t="s">
        <v>3</v>
      </c>
      <c r="H2" s="9"/>
      <c r="I2" s="10"/>
      <c r="J2" s="11" t="s">
        <v>4</v>
      </c>
      <c r="K2" s="12"/>
    </row>
    <row r="3" spans="1:12">
      <c r="A3" s="13" t="s">
        <v>5</v>
      </c>
      <c r="B3" s="14"/>
      <c r="C3" s="15">
        <v>5150</v>
      </c>
      <c r="D3" s="16"/>
      <c r="E3" s="16"/>
      <c r="F3" s="17"/>
      <c r="G3" s="18">
        <f>G4+G5</f>
        <v>12177.1</v>
      </c>
      <c r="H3" s="19"/>
      <c r="I3" s="19"/>
      <c r="J3" s="20"/>
      <c r="K3" s="21"/>
    </row>
    <row r="4" spans="1:12">
      <c r="A4" s="13" t="s">
        <v>6</v>
      </c>
      <c r="B4" s="14"/>
      <c r="C4" s="22"/>
      <c r="D4" s="23"/>
      <c r="E4" s="23"/>
      <c r="F4" s="24"/>
      <c r="G4" s="18">
        <v>11702.1</v>
      </c>
      <c r="H4" s="19"/>
      <c r="I4" s="19"/>
      <c r="J4" s="20"/>
      <c r="K4" s="21"/>
    </row>
    <row r="5" spans="1:12">
      <c r="A5" s="13" t="s">
        <v>7</v>
      </c>
      <c r="B5" s="14"/>
      <c r="C5" s="22"/>
      <c r="D5" s="23"/>
      <c r="E5" s="23"/>
      <c r="F5" s="24"/>
      <c r="G5" s="18">
        <v>475</v>
      </c>
      <c r="H5" s="19"/>
      <c r="I5" s="19"/>
      <c r="J5" s="20"/>
      <c r="K5" s="21"/>
    </row>
    <row r="6" spans="1:12">
      <c r="A6" s="13" t="s">
        <v>8</v>
      </c>
      <c r="B6" s="14"/>
      <c r="C6" s="22"/>
      <c r="D6" s="23"/>
      <c r="E6" s="23"/>
      <c r="F6" s="24"/>
      <c r="G6" s="18">
        <v>5944</v>
      </c>
      <c r="H6" s="19"/>
      <c r="I6" s="19"/>
      <c r="J6" s="20"/>
      <c r="K6" s="21"/>
    </row>
    <row r="7" spans="1:12" ht="64.5">
      <c r="A7" s="25" t="s">
        <v>9</v>
      </c>
      <c r="B7" s="26"/>
      <c r="C7" s="27" t="s">
        <v>10</v>
      </c>
      <c r="D7" s="28" t="s">
        <v>11</v>
      </c>
      <c r="E7" s="29" t="s">
        <v>12</v>
      </c>
      <c r="F7" s="29" t="s">
        <v>13</v>
      </c>
      <c r="G7" s="27" t="s">
        <v>10</v>
      </c>
      <c r="H7" s="30" t="s">
        <v>14</v>
      </c>
      <c r="I7" s="31" t="s">
        <v>13</v>
      </c>
      <c r="J7" s="32" t="s">
        <v>15</v>
      </c>
      <c r="K7" s="33" t="s">
        <v>16</v>
      </c>
    </row>
    <row r="8" spans="1:12">
      <c r="A8" s="6" t="s">
        <v>17</v>
      </c>
      <c r="B8" s="7"/>
      <c r="C8" s="7"/>
      <c r="D8" s="7"/>
      <c r="E8" s="7"/>
      <c r="F8" s="7"/>
      <c r="G8" s="7"/>
      <c r="H8" s="7"/>
      <c r="I8" s="7"/>
      <c r="J8" s="34"/>
      <c r="K8" s="35"/>
    </row>
    <row r="9" spans="1:12" ht="191.25">
      <c r="A9" s="36" t="s">
        <v>18</v>
      </c>
      <c r="B9" s="37" t="s">
        <v>19</v>
      </c>
      <c r="C9" s="38" t="s">
        <v>20</v>
      </c>
      <c r="D9" s="39">
        <v>87976.44</v>
      </c>
      <c r="E9" s="39">
        <f>D9/12/5150</f>
        <v>1.4235669902912622</v>
      </c>
      <c r="F9" s="40" t="e">
        <f>E20</f>
        <v>#REF!</v>
      </c>
      <c r="G9" s="38" t="s">
        <v>20</v>
      </c>
      <c r="H9" s="41">
        <v>398075.01601875154</v>
      </c>
      <c r="I9" s="42">
        <f>H9/12/$G$3</f>
        <v>2.7242051064344239</v>
      </c>
      <c r="J9" s="34">
        <v>276223.58399999997</v>
      </c>
      <c r="K9" s="35">
        <f>H9-J9</f>
        <v>121851.43201875157</v>
      </c>
    </row>
    <row r="10" spans="1:12" ht="102">
      <c r="A10" s="36" t="s">
        <v>21</v>
      </c>
      <c r="B10" s="37" t="s">
        <v>22</v>
      </c>
      <c r="C10" s="38" t="s">
        <v>23</v>
      </c>
      <c r="D10" s="39">
        <v>114756.45</v>
      </c>
      <c r="E10" s="39">
        <f>D10/12/5150</f>
        <v>1.8569004854368933</v>
      </c>
      <c r="F10" s="43"/>
      <c r="G10" s="38" t="s">
        <v>23</v>
      </c>
      <c r="H10" s="41">
        <f>[1]Горский!$D$4</f>
        <v>321745.69068382785</v>
      </c>
      <c r="I10" s="42">
        <f t="shared" ref="I10:I21" si="0">H10/12/$G$3</f>
        <v>2.2018494461176297</v>
      </c>
      <c r="J10" s="34">
        <v>200121.16800000001</v>
      </c>
      <c r="K10" s="35">
        <f t="shared" ref="K10:K24" si="1">H10-J10</f>
        <v>121624.52268382785</v>
      </c>
    </row>
    <row r="11" spans="1:12" ht="38.25">
      <c r="A11" s="36" t="s">
        <v>24</v>
      </c>
      <c r="B11" s="37" t="s">
        <v>25</v>
      </c>
      <c r="C11" s="44" t="s">
        <v>26</v>
      </c>
      <c r="D11" s="45">
        <v>35844</v>
      </c>
      <c r="E11" s="39">
        <f>D11/12/5150</f>
        <v>0.57999999999999996</v>
      </c>
      <c r="F11" s="43"/>
      <c r="G11" s="44" t="s">
        <v>26</v>
      </c>
      <c r="H11" s="46">
        <v>177619.65661440004</v>
      </c>
      <c r="I11" s="47">
        <f t="shared" si="0"/>
        <v>1.2155306313654322</v>
      </c>
      <c r="J11" s="34">
        <v>177619.65661440004</v>
      </c>
      <c r="K11" s="35">
        <f t="shared" si="1"/>
        <v>0</v>
      </c>
      <c r="L11" t="s">
        <v>27</v>
      </c>
    </row>
    <row r="12" spans="1:12" ht="25.5">
      <c r="A12" s="48" t="s">
        <v>28</v>
      </c>
      <c r="B12" s="49" t="s">
        <v>29</v>
      </c>
      <c r="C12" s="50"/>
      <c r="D12" s="51" t="e">
        <f>#REF!+#REF!+#REF!+#REF!+#REF!+#REF!+#REF!+#REF!</f>
        <v>#REF!</v>
      </c>
      <c r="E12" s="51" t="e">
        <f>#REF!+#REF!+#REF!+#REF!+#REF!+#REF!+#REF!+#REF!</f>
        <v>#REF!</v>
      </c>
      <c r="F12" s="43"/>
      <c r="G12" s="50"/>
      <c r="H12" s="46">
        <v>340683.13665348163</v>
      </c>
      <c r="I12" s="52">
        <f t="shared" si="0"/>
        <v>2.3314468459477324</v>
      </c>
      <c r="J12" s="34">
        <v>133216.05811145599</v>
      </c>
      <c r="K12" s="35">
        <f t="shared" si="1"/>
        <v>207467.07854202564</v>
      </c>
    </row>
    <row r="13" spans="1:12" ht="38.25">
      <c r="A13" s="36" t="s">
        <v>30</v>
      </c>
      <c r="B13" s="37" t="s">
        <v>31</v>
      </c>
      <c r="C13" s="53"/>
      <c r="D13" s="54" t="e">
        <f>#REF!+#REF!</f>
        <v>#REF!</v>
      </c>
      <c r="E13" s="39" t="e">
        <f t="shared" ref="E13" si="2">D13/12/5150</f>
        <v>#REF!</v>
      </c>
      <c r="F13" s="43"/>
      <c r="G13" s="53"/>
      <c r="H13" s="46">
        <v>648120.5819665927</v>
      </c>
      <c r="I13" s="47">
        <f t="shared" si="0"/>
        <v>4.4353785792361116</v>
      </c>
      <c r="J13" s="34">
        <v>308393.9357266702</v>
      </c>
      <c r="K13" s="35">
        <f t="shared" si="1"/>
        <v>339726.6462399225</v>
      </c>
    </row>
    <row r="14" spans="1:12" s="62" customFormat="1">
      <c r="A14" s="48" t="s">
        <v>32</v>
      </c>
      <c r="B14" s="49" t="s">
        <v>33</v>
      </c>
      <c r="C14" s="55"/>
      <c r="D14" s="56"/>
      <c r="E14" s="57"/>
      <c r="F14" s="43"/>
      <c r="G14" s="55"/>
      <c r="H14" s="58">
        <v>227703.56359635293</v>
      </c>
      <c r="I14" s="59">
        <f t="shared" si="0"/>
        <v>1.5582771732483716</v>
      </c>
      <c r="J14" s="60">
        <v>122468.51760000001</v>
      </c>
      <c r="K14" s="61">
        <f t="shared" si="1"/>
        <v>105235.04599635293</v>
      </c>
    </row>
    <row r="15" spans="1:12" ht="25.5">
      <c r="A15" s="36" t="s">
        <v>34</v>
      </c>
      <c r="B15" s="63" t="s">
        <v>35</v>
      </c>
      <c r="C15" s="37" t="s">
        <v>36</v>
      </c>
      <c r="D15" s="39">
        <v>1172.79</v>
      </c>
      <c r="E15" s="39">
        <f t="shared" ref="E15:E19" si="3">D15/12/5150</f>
        <v>1.8977184466019419E-2</v>
      </c>
      <c r="F15" s="43"/>
      <c r="G15" s="37"/>
      <c r="H15" s="46">
        <f>[1]Горский!$D$8</f>
        <v>99704.727302494721</v>
      </c>
      <c r="I15" s="52">
        <f t="shared" si="0"/>
        <v>0.68232397493720942</v>
      </c>
      <c r="J15" s="34">
        <v>36360.043200000007</v>
      </c>
      <c r="K15" s="35">
        <f t="shared" si="1"/>
        <v>63344.684102494713</v>
      </c>
    </row>
    <row r="16" spans="1:12" s="64" customFormat="1" ht="38.25">
      <c r="A16" s="36" t="s">
        <v>37</v>
      </c>
      <c r="B16" s="63" t="s">
        <v>38</v>
      </c>
      <c r="C16" s="37" t="s">
        <v>39</v>
      </c>
      <c r="D16" s="39">
        <v>44731.95</v>
      </c>
      <c r="E16" s="39">
        <f t="shared" si="3"/>
        <v>0.72381796116504848</v>
      </c>
      <c r="F16" s="43"/>
      <c r="G16" s="37"/>
      <c r="H16" s="46">
        <f>[1]Горский!$D$9</f>
        <v>126554.00533776001</v>
      </c>
      <c r="I16" s="47">
        <f t="shared" si="0"/>
        <v>0.86606557484787028</v>
      </c>
      <c r="J16" s="34">
        <v>126554.00533776001</v>
      </c>
      <c r="K16" s="35">
        <f t="shared" si="1"/>
        <v>0</v>
      </c>
    </row>
    <row r="17" spans="1:13" s="64" customFormat="1" ht="25.5">
      <c r="A17" s="36" t="s">
        <v>40</v>
      </c>
      <c r="B17" s="63" t="s">
        <v>41</v>
      </c>
      <c r="C17" s="37" t="s">
        <v>42</v>
      </c>
      <c r="D17" s="39">
        <v>85206.3</v>
      </c>
      <c r="E17" s="39">
        <f t="shared" si="3"/>
        <v>1.3787427184466021</v>
      </c>
      <c r="F17" s="43"/>
      <c r="G17" s="37"/>
      <c r="H17" s="46">
        <f>[1]Горский!$D$10</f>
        <v>169000.43942143401</v>
      </c>
      <c r="I17" s="47">
        <f t="shared" si="0"/>
        <v>1.1565454789552658</v>
      </c>
      <c r="J17" s="34">
        <v>122609.448</v>
      </c>
      <c r="K17" s="35">
        <f t="shared" si="1"/>
        <v>46390.99142143401</v>
      </c>
    </row>
    <row r="18" spans="1:13" s="64" customFormat="1">
      <c r="A18" s="36" t="s">
        <v>43</v>
      </c>
      <c r="B18" s="63" t="s">
        <v>44</v>
      </c>
      <c r="C18" s="37" t="s">
        <v>45</v>
      </c>
      <c r="D18" s="45">
        <v>2520</v>
      </c>
      <c r="E18" s="39">
        <f t="shared" si="3"/>
        <v>4.0776699029126215E-2</v>
      </c>
      <c r="F18" s="43"/>
      <c r="G18" s="37"/>
      <c r="H18" s="46">
        <v>9375.4921019760022</v>
      </c>
      <c r="I18" s="47">
        <f t="shared" si="0"/>
        <v>6.4160679348777644E-2</v>
      </c>
      <c r="J18" s="34">
        <v>9375.4921019760022</v>
      </c>
      <c r="K18" s="35">
        <f t="shared" si="1"/>
        <v>0</v>
      </c>
      <c r="L18" s="64" t="s">
        <v>27</v>
      </c>
    </row>
    <row r="19" spans="1:13" s="64" customFormat="1">
      <c r="A19" s="36" t="s">
        <v>46</v>
      </c>
      <c r="B19" s="63" t="s">
        <v>47</v>
      </c>
      <c r="C19" s="37" t="s">
        <v>48</v>
      </c>
      <c r="D19" s="45">
        <v>99423.2</v>
      </c>
      <c r="E19" s="39">
        <f t="shared" si="3"/>
        <v>1.608789644012945</v>
      </c>
      <c r="F19" s="43"/>
      <c r="G19" s="37"/>
      <c r="H19" s="46">
        <v>229716.55199999997</v>
      </c>
      <c r="I19" s="47">
        <f t="shared" si="0"/>
        <v>1.572052951852247</v>
      </c>
      <c r="J19" s="34">
        <v>229716.55199999997</v>
      </c>
      <c r="K19" s="35">
        <f t="shared" si="1"/>
        <v>0</v>
      </c>
      <c r="L19" s="64" t="s">
        <v>27</v>
      </c>
    </row>
    <row r="20" spans="1:13" s="64" customFormat="1" ht="38.25">
      <c r="A20" s="65"/>
      <c r="B20" s="66" t="s">
        <v>49</v>
      </c>
      <c r="C20" s="53"/>
      <c r="D20" s="53" t="e">
        <f>D18+D16+D15+D13+D12+D11+D10+D9+#REF!+#REF!+#REF!+D19+D17</f>
        <v>#REF!</v>
      </c>
      <c r="E20" s="53" t="e">
        <f>E18+E16+E15+E13+E12+E11+E10+E9+#REF!+#REF!+#REF!+E19+E17</f>
        <v>#REF!</v>
      </c>
      <c r="F20" s="67"/>
      <c r="G20" s="53"/>
      <c r="H20" s="68">
        <v>2773694.4556552032</v>
      </c>
      <c r="I20" s="69">
        <f t="shared" si="0"/>
        <v>18.981629832877584</v>
      </c>
      <c r="J20" s="34"/>
      <c r="K20" s="35">
        <f t="shared" si="1"/>
        <v>2773694.4556552032</v>
      </c>
    </row>
    <row r="21" spans="1:13" s="64" customFormat="1" ht="213.75">
      <c r="A21" s="48" t="s">
        <v>50</v>
      </c>
      <c r="B21" s="49" t="s">
        <v>51</v>
      </c>
      <c r="C21" s="30" t="s">
        <v>52</v>
      </c>
      <c r="D21" s="70">
        <v>105659.54</v>
      </c>
      <c r="E21" s="70">
        <f>D21/12/5150</f>
        <v>1.7097012944983818</v>
      </c>
      <c r="F21" s="70">
        <f>E21</f>
        <v>1.7097012944983818</v>
      </c>
      <c r="G21" s="71" t="s">
        <v>53</v>
      </c>
      <c r="H21" s="68">
        <f>H20*20%</f>
        <v>554738.89113104064</v>
      </c>
      <c r="I21" s="72">
        <f t="shared" si="0"/>
        <v>3.796325966575516</v>
      </c>
      <c r="J21" s="34">
        <v>349532.89819147327</v>
      </c>
      <c r="K21" s="35">
        <f t="shared" si="1"/>
        <v>205205.99293956737</v>
      </c>
    </row>
    <row r="22" spans="1:13" s="64" customFormat="1" ht="51">
      <c r="A22" s="73"/>
      <c r="B22" s="66" t="s">
        <v>54</v>
      </c>
      <c r="C22" s="74"/>
      <c r="D22" s="74" t="e">
        <f>D20+D21</f>
        <v>#REF!</v>
      </c>
      <c r="E22" s="74" t="e">
        <f>E20+E21</f>
        <v>#REF!</v>
      </c>
      <c r="F22" s="74" t="e">
        <f>E22</f>
        <v>#REF!</v>
      </c>
      <c r="G22" s="74"/>
      <c r="H22" s="46">
        <f>(H21+H20)</f>
        <v>3328433.3467862438</v>
      </c>
      <c r="I22" s="52">
        <f>H22/12/$G$3</f>
        <v>22.777955799453096</v>
      </c>
      <c r="J22" s="34">
        <v>2096803.3588837353</v>
      </c>
      <c r="K22" s="35">
        <f t="shared" si="1"/>
        <v>1231629.9879025086</v>
      </c>
    </row>
    <row r="23" spans="1:13" s="76" customFormat="1">
      <c r="A23" s="10" t="s">
        <v>55</v>
      </c>
      <c r="B23" s="75"/>
      <c r="C23" s="75"/>
      <c r="D23" s="75"/>
      <c r="E23" s="75"/>
      <c r="F23" s="75"/>
      <c r="G23" s="75"/>
      <c r="H23" s="75"/>
      <c r="I23" s="75"/>
      <c r="J23" s="34"/>
      <c r="K23" s="35">
        <f t="shared" si="1"/>
        <v>0</v>
      </c>
    </row>
    <row r="24" spans="1:13" s="80" customFormat="1" ht="12.75">
      <c r="A24" s="77" t="s">
        <v>18</v>
      </c>
      <c r="B24" s="63" t="s">
        <v>56</v>
      </c>
      <c r="C24" s="37"/>
      <c r="D24" s="37"/>
      <c r="E24" s="37"/>
      <c r="F24" s="37"/>
      <c r="G24" s="37"/>
      <c r="H24" s="46">
        <f>12*I24*G3</f>
        <v>89136.372000000003</v>
      </c>
      <c r="I24" s="52">
        <v>0.61</v>
      </c>
      <c r="J24" s="78">
        <v>85967.54</v>
      </c>
      <c r="K24" s="79">
        <f t="shared" si="1"/>
        <v>3168.8320000000094</v>
      </c>
    </row>
    <row r="25" spans="1:13" s="76" customFormat="1" ht="15.75" thickBot="1">
      <c r="A25" s="81" t="s">
        <v>57</v>
      </c>
      <c r="B25" s="81"/>
      <c r="C25" s="81"/>
      <c r="D25" s="81"/>
      <c r="E25" s="81"/>
      <c r="F25" s="81"/>
      <c r="G25" s="81"/>
      <c r="H25" s="81"/>
      <c r="I25" s="82">
        <v>14.88</v>
      </c>
      <c r="J25" s="83">
        <f>(I22/I25)-100%</f>
        <v>0.53077659942561128</v>
      </c>
      <c r="K25" s="84"/>
      <c r="L25" s="85"/>
      <c r="M25" s="85"/>
    </row>
    <row r="26" spans="1:13" s="64" customFormat="1" ht="15.75" thickBot="1">
      <c r="A26" s="86"/>
      <c r="B26" s="87"/>
      <c r="C26" s="87"/>
      <c r="D26" s="88"/>
      <c r="E26" s="87"/>
      <c r="F26" s="87"/>
      <c r="G26" s="87"/>
      <c r="H26" s="89"/>
      <c r="I26" s="90"/>
      <c r="J26" s="3"/>
      <c r="K26" s="3"/>
    </row>
    <row r="27" spans="1:13" s="98" customFormat="1" ht="126">
      <c r="A27" s="91" t="s">
        <v>58</v>
      </c>
      <c r="B27" s="92"/>
      <c r="C27" s="93" t="s">
        <v>59</v>
      </c>
      <c r="D27" s="93" t="s">
        <v>60</v>
      </c>
      <c r="E27" s="93" t="s">
        <v>61</v>
      </c>
      <c r="F27" s="93" t="s">
        <v>62</v>
      </c>
      <c r="G27" s="94" t="s">
        <v>63</v>
      </c>
      <c r="H27" s="94" t="s">
        <v>64</v>
      </c>
      <c r="I27" s="95" t="s">
        <v>65</v>
      </c>
      <c r="J27" s="96"/>
      <c r="K27" s="97"/>
    </row>
    <row r="28" spans="1:13" s="107" customFormat="1">
      <c r="A28" s="99" t="s">
        <v>66</v>
      </c>
      <c r="B28" s="100"/>
      <c r="C28" s="101"/>
      <c r="D28" s="102"/>
      <c r="E28" s="101"/>
      <c r="F28" s="101"/>
      <c r="G28" s="103">
        <f>I25*12*G3</f>
        <v>2174342.9760000003</v>
      </c>
      <c r="H28" s="104">
        <f>H22</f>
        <v>3328433.3467862438</v>
      </c>
      <c r="I28" s="35">
        <f>H28-G28</f>
        <v>1154090.3707862436</v>
      </c>
      <c r="J28" s="105"/>
      <c r="K28" s="106"/>
      <c r="L28" s="106"/>
    </row>
    <row r="29" spans="1:13" s="117" customFormat="1" ht="15.75">
      <c r="A29" s="108" t="s">
        <v>67</v>
      </c>
      <c r="B29" s="109"/>
      <c r="C29" s="110"/>
      <c r="D29" s="111"/>
      <c r="E29" s="110"/>
      <c r="F29" s="110"/>
      <c r="G29" s="112">
        <f>0.61*12*G3</f>
        <v>89136.372000000003</v>
      </c>
      <c r="H29" s="112">
        <f>0.61*12*G3</f>
        <v>89136.372000000003</v>
      </c>
      <c r="I29" s="113">
        <f>H29-G29</f>
        <v>0</v>
      </c>
      <c r="J29" s="114"/>
      <c r="K29" s="115"/>
      <c r="L29" s="116"/>
    </row>
    <row r="30" spans="1:13" s="107" customFormat="1" ht="15.75" thickBot="1">
      <c r="A30" s="118" t="s">
        <v>68</v>
      </c>
      <c r="B30" s="119"/>
      <c r="C30" s="120"/>
      <c r="D30" s="120"/>
      <c r="E30" s="120"/>
      <c r="F30" s="120"/>
      <c r="G30" s="121"/>
      <c r="H30" s="121"/>
      <c r="I30" s="122">
        <f>SUM(I28:I29)</f>
        <v>1154090.3707862436</v>
      </c>
      <c r="J30" s="123"/>
      <c r="K30" s="124"/>
    </row>
    <row r="31" spans="1:13" s="107" customFormat="1" ht="15.75" customHeight="1">
      <c r="A31" s="125" t="s">
        <v>69</v>
      </c>
      <c r="B31" s="126"/>
      <c r="C31" s="126"/>
      <c r="D31" s="126"/>
      <c r="E31" s="126"/>
      <c r="F31" s="126"/>
      <c r="G31" s="126"/>
      <c r="H31" s="126"/>
      <c r="I31" s="127"/>
      <c r="J31" s="128"/>
      <c r="K31" s="128"/>
      <c r="L31" s="106"/>
      <c r="M31" s="106"/>
    </row>
    <row r="32" spans="1:13" s="107" customFormat="1">
      <c r="A32" s="129" t="s">
        <v>70</v>
      </c>
      <c r="B32" s="130"/>
      <c r="C32" s="131"/>
      <c r="D32" s="131"/>
      <c r="E32" s="131"/>
      <c r="F32" s="131"/>
      <c r="G32" s="132">
        <f>3968</f>
        <v>3968</v>
      </c>
      <c r="H32" s="133"/>
      <c r="I32" s="134"/>
      <c r="J32" s="123"/>
      <c r="K32" s="124"/>
    </row>
    <row r="33" spans="1:11" s="107" customFormat="1">
      <c r="A33" s="129" t="s">
        <v>71</v>
      </c>
      <c r="B33" s="130"/>
      <c r="C33" s="131"/>
      <c r="D33" s="131"/>
      <c r="E33" s="131"/>
      <c r="F33" s="131"/>
      <c r="G33" s="132">
        <v>30397.25</v>
      </c>
      <c r="H33" s="133"/>
      <c r="I33" s="134"/>
      <c r="J33" s="123"/>
      <c r="K33" s="124"/>
    </row>
    <row r="34" spans="1:11" s="107" customFormat="1">
      <c r="A34" s="129" t="s">
        <v>72</v>
      </c>
      <c r="B34" s="130"/>
      <c r="C34" s="131"/>
      <c r="D34" s="131"/>
      <c r="E34" s="131"/>
      <c r="F34" s="131"/>
      <c r="G34" s="132">
        <v>16000</v>
      </c>
      <c r="H34" s="133"/>
      <c r="I34" s="134"/>
      <c r="J34" s="123"/>
      <c r="K34" s="124"/>
    </row>
    <row r="35" spans="1:11" s="76" customFormat="1">
      <c r="A35" s="135" t="s">
        <v>73</v>
      </c>
      <c r="B35" s="136"/>
      <c r="C35" s="136"/>
      <c r="D35" s="136"/>
      <c r="E35" s="136"/>
      <c r="F35" s="136"/>
      <c r="G35" s="136"/>
      <c r="H35" s="136"/>
      <c r="I35" s="137"/>
      <c r="J35" s="3"/>
      <c r="K35" s="3"/>
    </row>
    <row r="36" spans="1:11" s="107" customFormat="1">
      <c r="A36" s="129" t="s">
        <v>74</v>
      </c>
      <c r="B36" s="130"/>
      <c r="C36" s="131"/>
      <c r="D36" s="131"/>
      <c r="E36" s="131"/>
      <c r="F36" s="131"/>
      <c r="G36" s="132">
        <v>0</v>
      </c>
      <c r="H36" s="133"/>
      <c r="I36" s="134"/>
      <c r="J36" s="123"/>
      <c r="K36" s="124"/>
    </row>
    <row r="37" spans="1:11" s="145" customFormat="1" thickBot="1">
      <c r="A37" s="138" t="s">
        <v>68</v>
      </c>
      <c r="B37" s="139"/>
      <c r="C37" s="121"/>
      <c r="D37" s="121"/>
      <c r="E37" s="121"/>
      <c r="F37" s="121"/>
      <c r="G37" s="140">
        <f>SUM(G32:I34)-G36</f>
        <v>50365.25</v>
      </c>
      <c r="H37" s="141"/>
      <c r="I37" s="142"/>
      <c r="J37" s="143"/>
      <c r="K37" s="144"/>
    </row>
    <row r="38" spans="1:11" s="151" customFormat="1">
      <c r="A38" s="146"/>
      <c r="B38" s="147"/>
      <c r="C38" s="147"/>
      <c r="D38" s="148"/>
      <c r="E38" s="147"/>
      <c r="F38" s="147"/>
      <c r="G38" s="147"/>
      <c r="H38" s="149"/>
      <c r="I38" s="150"/>
      <c r="J38" s="3"/>
      <c r="K38" s="3"/>
    </row>
    <row r="39" spans="1:11" s="151" customFormat="1">
      <c r="A39" s="146"/>
      <c r="B39" s="147"/>
      <c r="C39" s="147"/>
      <c r="D39" s="148"/>
      <c r="E39" s="147"/>
      <c r="F39" s="147"/>
      <c r="G39" s="147"/>
      <c r="H39" s="149"/>
      <c r="I39" s="150"/>
      <c r="J39" s="3"/>
      <c r="K39" s="3"/>
    </row>
    <row r="40" spans="1:11" s="151" customFormat="1">
      <c r="A40" s="146"/>
      <c r="B40" s="147"/>
      <c r="C40" s="147"/>
      <c r="D40" s="148"/>
      <c r="E40" s="147"/>
      <c r="F40" s="147"/>
      <c r="G40" s="147"/>
      <c r="H40" s="149"/>
      <c r="I40" s="150"/>
      <c r="J40" s="3"/>
      <c r="K40" s="3"/>
    </row>
    <row r="41" spans="1:11" s="151" customFormat="1">
      <c r="A41" s="146"/>
      <c r="B41" s="152" t="s">
        <v>75</v>
      </c>
      <c r="C41" s="147"/>
      <c r="D41" s="148"/>
      <c r="E41" s="147"/>
      <c r="F41" s="147"/>
      <c r="G41" s="147"/>
      <c r="H41" s="149" t="s">
        <v>76</v>
      </c>
      <c r="I41" s="150"/>
      <c r="J41" s="3"/>
      <c r="K41" s="3"/>
    </row>
    <row r="42" spans="1:11" s="151" customFormat="1">
      <c r="A42" s="146"/>
      <c r="B42" s="152"/>
      <c r="C42" s="147"/>
      <c r="D42" s="148"/>
      <c r="E42" s="147"/>
      <c r="F42" s="147"/>
      <c r="G42" s="147"/>
      <c r="H42" s="149"/>
      <c r="I42" s="150"/>
      <c r="J42" s="3"/>
      <c r="K42" s="3"/>
    </row>
    <row r="43" spans="1:11" s="151" customFormat="1">
      <c r="A43" s="146"/>
      <c r="B43" s="147"/>
      <c r="C43" s="147"/>
      <c r="D43" s="148"/>
      <c r="E43" s="147"/>
      <c r="F43" s="147"/>
      <c r="G43" s="147"/>
      <c r="H43" s="149"/>
      <c r="I43" s="150"/>
      <c r="J43" s="3"/>
      <c r="K43" s="3"/>
    </row>
    <row r="44" spans="1:11" s="151" customFormat="1">
      <c r="A44" s="146"/>
      <c r="B44" s="152" t="s">
        <v>77</v>
      </c>
      <c r="C44" s="147"/>
      <c r="D44" s="148"/>
      <c r="E44" s="147"/>
      <c r="F44" s="147"/>
      <c r="G44" s="147"/>
      <c r="H44" s="149" t="s">
        <v>78</v>
      </c>
      <c r="I44" s="150"/>
      <c r="J44" s="3"/>
      <c r="K44" s="3"/>
    </row>
    <row r="45" spans="1:11" s="151" customFormat="1">
      <c r="A45" s="146"/>
      <c r="B45" s="147"/>
      <c r="C45" s="147"/>
      <c r="D45" s="148"/>
      <c r="E45" s="147"/>
      <c r="F45" s="147"/>
      <c r="G45" s="147"/>
      <c r="H45" s="149"/>
      <c r="I45" s="150"/>
      <c r="J45" s="3"/>
      <c r="K45" s="3"/>
    </row>
    <row r="46" spans="1:11" s="64" customFormat="1">
      <c r="A46" s="146"/>
      <c r="B46" s="147"/>
      <c r="C46" s="147"/>
      <c r="D46" s="148"/>
      <c r="E46" s="147"/>
      <c r="F46" s="147"/>
      <c r="G46" s="147"/>
      <c r="H46" s="149"/>
      <c r="I46" s="150"/>
      <c r="J46" s="3"/>
      <c r="K46" s="3"/>
    </row>
    <row r="47" spans="1:11" s="64" customFormat="1">
      <c r="A47" s="146"/>
      <c r="B47" s="147"/>
      <c r="C47" s="147"/>
      <c r="D47" s="148"/>
      <c r="E47" s="147"/>
      <c r="F47" s="147"/>
      <c r="G47" s="147"/>
      <c r="H47" s="149"/>
      <c r="I47" s="150"/>
      <c r="J47" s="3"/>
      <c r="K47" s="3"/>
    </row>
    <row r="48" spans="1:11" s="64" customFormat="1">
      <c r="A48" s="146"/>
      <c r="B48" s="147"/>
      <c r="C48" s="147"/>
      <c r="D48" s="148"/>
      <c r="E48" s="147"/>
      <c r="F48" s="147"/>
      <c r="G48" s="147"/>
      <c r="H48" s="149"/>
      <c r="I48" s="150"/>
      <c r="J48" s="3"/>
      <c r="K48" s="3"/>
    </row>
    <row r="49" spans="1:11" s="64" customFormat="1">
      <c r="A49" s="146"/>
      <c r="B49" s="147"/>
      <c r="C49" s="147"/>
      <c r="D49" s="148"/>
      <c r="E49" s="147"/>
      <c r="F49" s="147"/>
      <c r="G49" s="147"/>
      <c r="H49" s="149"/>
      <c r="I49" s="150"/>
      <c r="J49" s="3"/>
      <c r="K49" s="3"/>
    </row>
    <row r="50" spans="1:11" s="64" customFormat="1">
      <c r="A50" s="146"/>
      <c r="B50" s="147"/>
      <c r="C50" s="147"/>
      <c r="D50" s="148"/>
      <c r="E50" s="147"/>
      <c r="F50" s="147"/>
      <c r="G50" s="147"/>
      <c r="H50" s="149"/>
      <c r="I50" s="150"/>
      <c r="J50" s="3"/>
      <c r="K50" s="3"/>
    </row>
    <row r="51" spans="1:11" s="64" customFormat="1">
      <c r="A51" s="146"/>
      <c r="B51" s="147"/>
      <c r="C51" s="147"/>
      <c r="D51" s="148"/>
      <c r="E51" s="147"/>
      <c r="F51" s="147"/>
      <c r="G51" s="147"/>
      <c r="H51" s="149"/>
      <c r="I51" s="150"/>
      <c r="J51" s="3"/>
      <c r="K51" s="3"/>
    </row>
    <row r="52" spans="1:11" s="64" customFormat="1">
      <c r="A52" s="146"/>
      <c r="B52" s="147"/>
      <c r="C52" s="147"/>
      <c r="D52" s="148"/>
      <c r="E52" s="147"/>
      <c r="F52" s="147"/>
      <c r="G52" s="147"/>
      <c r="H52" s="149"/>
      <c r="I52" s="150"/>
      <c r="J52" s="3"/>
      <c r="K52" s="3"/>
    </row>
    <row r="53" spans="1:11" s="64" customFormat="1">
      <c r="A53" s="146"/>
      <c r="B53" s="147"/>
      <c r="C53" s="147"/>
      <c r="D53" s="148"/>
      <c r="E53" s="147"/>
      <c r="F53" s="147"/>
      <c r="G53" s="147"/>
      <c r="H53" s="149"/>
      <c r="I53" s="150"/>
      <c r="J53" s="3"/>
      <c r="K53" s="3"/>
    </row>
    <row r="54" spans="1:11" s="64" customFormat="1">
      <c r="A54" s="146"/>
      <c r="B54" s="147"/>
      <c r="C54" s="147"/>
      <c r="D54" s="148"/>
      <c r="E54" s="147"/>
      <c r="F54" s="147"/>
      <c r="G54" s="147"/>
      <c r="H54" s="149"/>
      <c r="I54" s="150"/>
      <c r="J54" s="3"/>
      <c r="K54" s="3"/>
    </row>
    <row r="55" spans="1:11" s="64" customFormat="1">
      <c r="A55" s="146"/>
      <c r="B55" s="147"/>
      <c r="C55" s="147"/>
      <c r="D55" s="148"/>
      <c r="E55" s="147"/>
      <c r="F55" s="147"/>
      <c r="G55" s="147"/>
      <c r="H55" s="149"/>
      <c r="I55" s="150"/>
      <c r="J55" s="3"/>
      <c r="K55" s="3"/>
    </row>
    <row r="56" spans="1:11" s="64" customFormat="1">
      <c r="A56" s="146"/>
      <c r="B56" s="147"/>
      <c r="C56" s="147"/>
      <c r="D56" s="148"/>
      <c r="E56" s="147"/>
      <c r="F56" s="147"/>
      <c r="G56" s="147"/>
      <c r="H56" s="149"/>
      <c r="I56" s="150"/>
      <c r="J56" s="3"/>
      <c r="K56" s="3"/>
    </row>
    <row r="57" spans="1:11" s="64" customFormat="1">
      <c r="A57" s="146"/>
      <c r="B57" s="147"/>
      <c r="C57" s="147"/>
      <c r="D57" s="148"/>
      <c r="E57" s="147"/>
      <c r="F57" s="147"/>
      <c r="G57" s="147"/>
      <c r="H57" s="149"/>
      <c r="I57" s="150"/>
      <c r="J57" s="3"/>
      <c r="K57" s="3"/>
    </row>
    <row r="58" spans="1:11" s="64" customFormat="1">
      <c r="A58" s="146"/>
      <c r="B58" s="147"/>
      <c r="C58" s="147"/>
      <c r="D58" s="148"/>
      <c r="E58" s="147"/>
      <c r="F58" s="147"/>
      <c r="G58" s="147"/>
      <c r="H58" s="149"/>
      <c r="I58" s="150"/>
      <c r="J58" s="3"/>
      <c r="K58" s="3"/>
    </row>
    <row r="59" spans="1:11" s="64" customFormat="1">
      <c r="A59"/>
      <c r="B59" s="147"/>
      <c r="C59" s="147"/>
      <c r="D59" s="148"/>
      <c r="E59" s="147"/>
      <c r="F59" s="147"/>
      <c r="G59" s="147"/>
      <c r="H59"/>
      <c r="I59"/>
      <c r="J59" s="3"/>
      <c r="K59" s="3"/>
    </row>
    <row r="60" spans="1:11" s="64" customFormat="1">
      <c r="A60"/>
      <c r="B60" s="147"/>
      <c r="C60" s="147"/>
      <c r="D60" s="148"/>
      <c r="E60" s="147"/>
      <c r="F60" s="147"/>
      <c r="G60" s="147"/>
      <c r="H60"/>
      <c r="I60"/>
      <c r="J60" s="3"/>
      <c r="K60" s="3"/>
    </row>
    <row r="61" spans="1:11" s="64" customFormat="1">
      <c r="A61"/>
      <c r="B61" s="147"/>
      <c r="C61" s="147"/>
      <c r="D61" s="148"/>
      <c r="E61" s="147"/>
      <c r="F61" s="147"/>
      <c r="G61" s="147"/>
      <c r="H61"/>
      <c r="I61"/>
      <c r="J61" s="3"/>
      <c r="K61" s="3"/>
    </row>
    <row r="62" spans="1:11" s="64" customFormat="1">
      <c r="A62"/>
      <c r="B62" s="147"/>
      <c r="C62" s="147"/>
      <c r="D62" s="148"/>
      <c r="E62" s="147"/>
      <c r="F62" s="147"/>
      <c r="G62" s="147"/>
      <c r="H62"/>
      <c r="I62"/>
      <c r="J62" s="3"/>
      <c r="K62" s="3"/>
    </row>
    <row r="63" spans="1:11" s="64" customFormat="1">
      <c r="A63"/>
      <c r="B63" s="147"/>
      <c r="C63" s="147"/>
      <c r="D63" s="148"/>
      <c r="E63" s="147"/>
      <c r="F63" s="147"/>
      <c r="G63" s="147"/>
      <c r="H63"/>
      <c r="I63"/>
      <c r="J63" s="3"/>
      <c r="K63" s="3"/>
    </row>
    <row r="64" spans="1:11" s="64" customFormat="1">
      <c r="A64"/>
      <c r="B64" s="147"/>
      <c r="C64" s="147"/>
      <c r="D64" s="148"/>
      <c r="E64" s="147"/>
      <c r="F64" s="147"/>
      <c r="G64" s="147"/>
      <c r="H64"/>
      <c r="I64"/>
      <c r="J64" s="3"/>
      <c r="K64" s="3"/>
    </row>
    <row r="65" spans="1:11" s="64" customFormat="1">
      <c r="A65"/>
      <c r="B65" s="147"/>
      <c r="C65" s="147"/>
      <c r="D65" s="148"/>
      <c r="E65" s="147"/>
      <c r="F65" s="147"/>
      <c r="G65" s="147"/>
      <c r="H65"/>
      <c r="I65"/>
      <c r="J65" s="3"/>
      <c r="K65" s="3"/>
    </row>
    <row r="66" spans="1:11" s="64" customFormat="1">
      <c r="A66"/>
      <c r="B66" s="147"/>
      <c r="C66" s="147"/>
      <c r="D66" s="148"/>
      <c r="E66" s="147"/>
      <c r="F66" s="147"/>
      <c r="G66" s="147"/>
      <c r="H66"/>
      <c r="I66"/>
      <c r="J66" s="3"/>
      <c r="K66" s="3"/>
    </row>
    <row r="67" spans="1:11" s="64" customFormat="1">
      <c r="A67"/>
      <c r="B67" s="147"/>
      <c r="C67" s="147"/>
      <c r="D67" s="148"/>
      <c r="E67" s="147"/>
      <c r="F67" s="147"/>
      <c r="G67" s="147"/>
      <c r="H67"/>
      <c r="I67"/>
      <c r="J67" s="3"/>
      <c r="K67" s="3"/>
    </row>
    <row r="68" spans="1:11" s="64" customFormat="1">
      <c r="A68"/>
      <c r="B68" s="147"/>
      <c r="C68" s="147"/>
      <c r="D68" s="148"/>
      <c r="E68" s="147"/>
      <c r="F68" s="147"/>
      <c r="G68" s="147"/>
      <c r="H68"/>
      <c r="I68"/>
      <c r="J68" s="3"/>
      <c r="K68" s="3"/>
    </row>
    <row r="69" spans="1:11" s="64" customFormat="1">
      <c r="A69"/>
      <c r="B69" s="147"/>
      <c r="C69" s="147"/>
      <c r="D69" s="148"/>
      <c r="E69" s="147"/>
      <c r="F69" s="147"/>
      <c r="G69" s="147"/>
      <c r="H69"/>
      <c r="I69"/>
      <c r="J69" s="3"/>
      <c r="K69" s="3"/>
    </row>
    <row r="70" spans="1:11" s="64" customFormat="1">
      <c r="A70"/>
      <c r="B70" s="147"/>
      <c r="C70" s="147"/>
      <c r="D70" s="148"/>
      <c r="E70" s="147"/>
      <c r="F70" s="147"/>
      <c r="G70" s="147"/>
      <c r="H70"/>
      <c r="I70"/>
      <c r="J70" s="3"/>
      <c r="K70" s="3"/>
    </row>
    <row r="71" spans="1:11" s="64" customFormat="1">
      <c r="A71"/>
      <c r="B71" s="147"/>
      <c r="C71" s="147"/>
      <c r="D71" s="148"/>
      <c r="E71" s="147"/>
      <c r="F71" s="147"/>
      <c r="G71" s="147"/>
      <c r="H71"/>
      <c r="I71"/>
      <c r="J71" s="3"/>
      <c r="K71" s="3"/>
    </row>
    <row r="72" spans="1:11" s="64" customFormat="1">
      <c r="A72"/>
      <c r="B72" s="147"/>
      <c r="C72" s="147"/>
      <c r="D72" s="148"/>
      <c r="E72" s="147"/>
      <c r="F72" s="147"/>
      <c r="G72" s="147"/>
      <c r="H72"/>
      <c r="I72"/>
      <c r="J72" s="3"/>
      <c r="K72" s="3"/>
    </row>
    <row r="73" spans="1:11" s="64" customFormat="1">
      <c r="A73"/>
      <c r="B73" s="147"/>
      <c r="C73" s="147"/>
      <c r="D73" s="148"/>
      <c r="E73" s="147"/>
      <c r="F73" s="147"/>
      <c r="G73" s="147"/>
      <c r="H73"/>
      <c r="I73"/>
      <c r="J73" s="3"/>
      <c r="K73" s="3"/>
    </row>
    <row r="74" spans="1:11" s="64" customFormat="1">
      <c r="A74"/>
      <c r="B74" s="147"/>
      <c r="C74" s="147"/>
      <c r="D74" s="148"/>
      <c r="E74" s="147"/>
      <c r="F74" s="147"/>
      <c r="G74" s="147"/>
      <c r="H74"/>
      <c r="I74"/>
      <c r="J74" s="3"/>
      <c r="K74" s="3"/>
    </row>
    <row r="75" spans="1:11" s="64" customFormat="1">
      <c r="A75"/>
      <c r="B75" s="147"/>
      <c r="C75" s="147"/>
      <c r="D75" s="148"/>
      <c r="E75" s="147"/>
      <c r="F75" s="147"/>
      <c r="G75" s="147"/>
      <c r="H75"/>
      <c r="I75"/>
      <c r="J75" s="3"/>
      <c r="K75" s="3"/>
    </row>
    <row r="76" spans="1:11" s="64" customFormat="1">
      <c r="A76"/>
      <c r="B76" s="147"/>
      <c r="C76" s="147"/>
      <c r="D76" s="148"/>
      <c r="E76" s="147"/>
      <c r="F76" s="147"/>
      <c r="G76" s="147"/>
      <c r="H76"/>
      <c r="I76"/>
      <c r="J76" s="3"/>
      <c r="K76" s="3"/>
    </row>
    <row r="77" spans="1:11" s="64" customFormat="1">
      <c r="A77"/>
      <c r="B77" s="147"/>
      <c r="C77" s="147"/>
      <c r="D77" s="148"/>
      <c r="E77" s="147"/>
      <c r="F77" s="147"/>
      <c r="G77" s="147"/>
      <c r="H77"/>
      <c r="I77"/>
      <c r="J77" s="3"/>
      <c r="K77" s="3"/>
    </row>
    <row r="78" spans="1:11" s="64" customFormat="1">
      <c r="A78"/>
      <c r="B78" s="147"/>
      <c r="C78" s="147"/>
      <c r="D78" s="148"/>
      <c r="E78" s="147"/>
      <c r="F78" s="147"/>
      <c r="G78" s="147"/>
      <c r="H78"/>
      <c r="I78"/>
      <c r="J78" s="3"/>
      <c r="K78" s="3"/>
    </row>
    <row r="79" spans="1:11" s="64" customFormat="1">
      <c r="A79"/>
      <c r="B79" s="147"/>
      <c r="C79" s="147"/>
      <c r="D79" s="148"/>
      <c r="E79" s="147"/>
      <c r="F79" s="147"/>
      <c r="G79" s="147"/>
      <c r="H79"/>
      <c r="I79"/>
      <c r="J79" s="3"/>
      <c r="K79" s="3"/>
    </row>
    <row r="80" spans="1:11" s="64" customFormat="1">
      <c r="A80"/>
      <c r="B80" s="147"/>
      <c r="C80" s="147"/>
      <c r="D80" s="148"/>
      <c r="E80" s="147"/>
      <c r="F80" s="147"/>
      <c r="G80" s="147"/>
      <c r="H80"/>
      <c r="I80"/>
      <c r="J80" s="3"/>
      <c r="K80" s="3"/>
    </row>
    <row r="81" spans="1:11" s="64" customFormat="1">
      <c r="A81"/>
      <c r="B81" s="147"/>
      <c r="C81" s="147"/>
      <c r="D81" s="148"/>
      <c r="E81" s="147"/>
      <c r="F81" s="147"/>
      <c r="G81" s="147"/>
      <c r="H81"/>
      <c r="I81"/>
      <c r="J81" s="3"/>
      <c r="K81" s="3"/>
    </row>
  </sheetData>
  <sheetProtection password="ED33" sheet="1" objects="1" scenarios="1"/>
  <mergeCells count="36">
    <mergeCell ref="A34:B34"/>
    <mergeCell ref="G34:I34"/>
    <mergeCell ref="A35:I35"/>
    <mergeCell ref="A36:B36"/>
    <mergeCell ref="G36:I36"/>
    <mergeCell ref="A37:B37"/>
    <mergeCell ref="G37:I37"/>
    <mergeCell ref="A29:B29"/>
    <mergeCell ref="A30:B30"/>
    <mergeCell ref="A31:I31"/>
    <mergeCell ref="A32:B32"/>
    <mergeCell ref="G32:I32"/>
    <mergeCell ref="A33:B33"/>
    <mergeCell ref="G33:I33"/>
    <mergeCell ref="F9:F20"/>
    <mergeCell ref="A23:I23"/>
    <mergeCell ref="A25:H25"/>
    <mergeCell ref="J25:K25"/>
    <mergeCell ref="A27:B27"/>
    <mergeCell ref="A28:B28"/>
    <mergeCell ref="A5:B5"/>
    <mergeCell ref="G5:I5"/>
    <mergeCell ref="A6:B6"/>
    <mergeCell ref="G6:I6"/>
    <mergeCell ref="A7:B7"/>
    <mergeCell ref="A8:I8"/>
    <mergeCell ref="A1:I1"/>
    <mergeCell ref="A2:B2"/>
    <mergeCell ref="C2:F2"/>
    <mergeCell ref="G2:I2"/>
    <mergeCell ref="J2:K6"/>
    <mergeCell ref="A3:B3"/>
    <mergeCell ref="C3:F3"/>
    <mergeCell ref="G3:I3"/>
    <mergeCell ref="A4:B4"/>
    <mergeCell ref="G4:I4"/>
  </mergeCells>
  <conditionalFormatting sqref="K9:K22">
    <cfRule type="cellIs" dxfId="0" priority="1" operator="lessThan">
      <formula>0</formula>
    </cfRule>
  </conditionalFormatting>
  <pageMargins left="0.24" right="0.17" top="0.28000000000000003" bottom="0.28000000000000003" header="0.3" footer="0.3"/>
  <pageSetup paperSize="9" scale="79" orientation="portrait" verticalDpi="300" r:id="rId1"/>
  <rowBreaks count="2" manualBreakCount="2">
    <brk id="16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50</vt:lpstr>
      <vt:lpstr>'50'!Область_печати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dcterms:created xsi:type="dcterms:W3CDTF">2014-04-03T04:48:06Z</dcterms:created>
  <dcterms:modified xsi:type="dcterms:W3CDTF">2014-04-03T04:48:40Z</dcterms:modified>
</cp:coreProperties>
</file>